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550" activeTab="1"/>
  </bookViews>
  <sheets>
    <sheet name="5" sheetId="1" r:id="rId1"/>
    <sheet name="4" sheetId="2" r:id="rId2"/>
  </sheets>
  <definedNames>
    <definedName name="_xlnm.Print_Titles" localSheetId="1">'4'!$15:$19</definedName>
    <definedName name="_xlnm.Print_Area" localSheetId="1">'4'!$A$1:$V$101</definedName>
  </definedNames>
  <calcPr fullCalcOnLoad="1"/>
</workbook>
</file>

<file path=xl/sharedStrings.xml><?xml version="1.0" encoding="utf-8"?>
<sst xmlns="http://schemas.openxmlformats.org/spreadsheetml/2006/main" count="340" uniqueCount="237">
  <si>
    <t>№ з/п</t>
  </si>
  <si>
    <t>Найменування заходів (пооб'єктно)</t>
  </si>
  <si>
    <t>________________________________________________________________________________________________________</t>
  </si>
  <si>
    <t>(підпис)</t>
  </si>
  <si>
    <t xml:space="preserve">загальна сума </t>
  </si>
  <si>
    <t>Інші заходи, у т.ч.:</t>
  </si>
  <si>
    <t>виробничі інвестиції з прибутку</t>
  </si>
  <si>
    <t>підлягають поверненню</t>
  </si>
  <si>
    <t xml:space="preserve"> не підлягають поверненню </t>
  </si>
  <si>
    <t>Усього за інвестиційною програмою</t>
  </si>
  <si>
    <t>2.1.4</t>
  </si>
  <si>
    <t>1.2</t>
  </si>
  <si>
    <t xml:space="preserve">ПОГОДЖЕНО </t>
  </si>
  <si>
    <t>(найменування органу місцевого самоврядування)</t>
  </si>
  <si>
    <t>від _________________ №_____________</t>
  </si>
  <si>
    <t xml:space="preserve">ЗАТВЕРДЖЕНО                         </t>
  </si>
  <si>
    <t>__________________________________</t>
  </si>
  <si>
    <t>"____"_______________ 20____ року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</si>
  <si>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</si>
  <si>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</si>
  <si>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</si>
  <si>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</si>
  <si>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щодо підвищення екологічної безпеки та охорони навколишнього середовища, з них:</t>
  </si>
  <si>
    <t>Інші заходи,з них:</t>
  </si>
  <si>
    <t>Інші заходи, з них:</t>
  </si>
  <si>
    <t>ІІ</t>
  </si>
  <si>
    <t>Модернізація та закупівля транспортних засобів спеціального та спеціалізованого призначення, з них:</t>
  </si>
  <si>
    <t>(посада відповідального виконавця)</t>
  </si>
  <si>
    <t>________________________________                                                      ___________________________                                        ____________________________________</t>
  </si>
  <si>
    <t>Усього за розділом І</t>
  </si>
  <si>
    <t>Усього за розділом ІІ</t>
  </si>
  <si>
    <t>Кількісний показник (одиниця виміру)</t>
  </si>
  <si>
    <t>1.1</t>
  </si>
  <si>
    <t>1.3</t>
  </si>
  <si>
    <t>Усього за підпунктом 1.1</t>
  </si>
  <si>
    <t>Усього за підпунктом 1.2</t>
  </si>
  <si>
    <t>Усього за підпунктом 1.3</t>
  </si>
  <si>
    <t>1.4</t>
  </si>
  <si>
    <t>1.6</t>
  </si>
  <si>
    <t>Усього за підпунктом 1.4</t>
  </si>
  <si>
    <t>Усього за підпунктом 1.5</t>
  </si>
  <si>
    <t>Усього за підпунктом 1.6</t>
  </si>
  <si>
    <t xml:space="preserve">  2.1</t>
  </si>
  <si>
    <t>Усього за підпунктом 2.1</t>
  </si>
  <si>
    <t>Усього за підпунктом 2.2</t>
  </si>
  <si>
    <t>2.3</t>
  </si>
  <si>
    <t>2.4</t>
  </si>
  <si>
    <t>2.5</t>
  </si>
  <si>
    <t>Усього за підпунктом 2.5</t>
  </si>
  <si>
    <t>Усього за підпунктом  2.4</t>
  </si>
  <si>
    <t>2.6</t>
  </si>
  <si>
    <t>Усього за підпунктом 2.6</t>
  </si>
  <si>
    <t>Заходи щодо модернізації та закупівлі транспортних засобів спеціального та спеціалізованого призначення, з них:</t>
  </si>
  <si>
    <t>1.5</t>
  </si>
  <si>
    <t xml:space="preserve">  1.7</t>
  </si>
  <si>
    <t>Усього за підпунктом 1.7</t>
  </si>
  <si>
    <t>1.8</t>
  </si>
  <si>
    <t>Усього за підпунктом 1.8</t>
  </si>
  <si>
    <t>Усього за підпунктом 2.3</t>
  </si>
  <si>
    <t>Заходи щодо підвищення якості послуг з централізованого водопостачання, з них:</t>
  </si>
  <si>
    <t>Заходи щодо забезпечення технологічного обліку ресурсів, з них:</t>
  </si>
  <si>
    <t>Заходи зі зниження питомих витрат електроенергії (енергозбереження), з них:</t>
  </si>
  <si>
    <t xml:space="preserve"> За способом виконання,
тис. грн (без ПДВ)</t>
  </si>
  <si>
    <t>Фінансовий план використання коштів довгострокової інвестиційної програми за джерелами фінансування,
тис. грн (без ПДВ)</t>
  </si>
  <si>
    <t>амортизація</t>
  </si>
  <si>
    <t>бюджетні кошти   
(не підлягають поверненню)</t>
  </si>
  <si>
    <t>господарський
(вартість матеріальних ресурсів)</t>
  </si>
  <si>
    <t>підрядний</t>
  </si>
  <si>
    <t>планований період</t>
  </si>
  <si>
    <t>Графік здійснення заходів та використання коштів довгострокової інвестиційної програми,
 тис. грн (без ПДВ)</t>
  </si>
  <si>
    <t>Економія фонду заробітної плати,
 (тис. грн)</t>
  </si>
  <si>
    <t>Економія паливно-енергетичних ресурсів 
(кВт*год)</t>
  </si>
  <si>
    <t>Заходи щодо впровадження та розвитку інформаційних технологій, з них:</t>
  </si>
  <si>
    <t xml:space="preserve">Примітки:  
</t>
  </si>
  <si>
    <t>Строк окупності (місяців)*</t>
  </si>
  <si>
    <t>Економічний ефект  (тис. грн)**</t>
  </si>
  <si>
    <t xml:space="preserve"> залишкові кошти</t>
  </si>
  <si>
    <t>Додаток 4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</si>
  <si>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t>отримані у планованому періоді позичкові кошти
 фінансових установ, 
що підлягають поверненню</t>
  </si>
  <si>
    <t>планований період  + 1</t>
  </si>
  <si>
    <t>планований період  + 2</t>
  </si>
  <si>
    <t>планований період  + 3</t>
  </si>
  <si>
    <t>планований період  + 4</t>
  </si>
  <si>
    <t>рішення _____________________________</t>
  </si>
  <si>
    <t>(керівник ліцензіата
 або особа, яка виконує його обов'язки)</t>
  </si>
  <si>
    <t>ЦЕНТРАЛІЗОВАНЕ ВОДОПОСТАЧАННЯ</t>
  </si>
  <si>
    <t>ЦЕНТРАЛІЗОВАНЕ ВОДОВІДВЕДЕННЯ</t>
  </si>
  <si>
    <t>(ПІБ)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</si>
  <si>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</si>
  <si>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заходів ураховувати без ПДВ.</t>
  </si>
  <si>
    <t xml:space="preserve"> (прізвище, ім’я, по батькові)</t>
  </si>
  <si>
    <t>Заходи щодо зменшення обсягу втрат, витрат води на технологічні потреби, з них:</t>
  </si>
  <si>
    <t>Додаток  5 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</si>
  <si>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t>(керівник ліцензіата або особа, яка виконує його обов'язки)</t>
  </si>
  <si>
    <t>від ______________________________ №___________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</si>
  <si>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</si>
  <si>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</si>
  <si>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Графік здійснення заходів та використання коштів на планований період,                     тис. грн (без ПДВ)</t>
  </si>
  <si>
    <t>Економія паливно-енергетичних ресурсів
(кВт*год/рік)</t>
  </si>
  <si>
    <t>Економія фонду заробітної плати
(тис. грн/рік)</t>
  </si>
  <si>
    <t>Економічний ефект (тис. грн )**</t>
  </si>
  <si>
    <t>І кв.</t>
  </si>
  <si>
    <t>ІІ кв.</t>
  </si>
  <si>
    <t>ІІІ кв.</t>
  </si>
  <si>
    <t>ІV кв.</t>
  </si>
  <si>
    <t>залишкові кошти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</si>
  <si>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</si>
  <si>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</si>
  <si>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</si>
  <si>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</si>
  <si>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</si>
  <si>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 xml:space="preserve">  1.3</t>
  </si>
  <si>
    <t>1.7</t>
  </si>
  <si>
    <t xml:space="preserve">  1.8</t>
  </si>
  <si>
    <t xml:space="preserve">  2.2</t>
  </si>
  <si>
    <t xml:space="preserve"> Усього за підпунктом  2.2</t>
  </si>
  <si>
    <t xml:space="preserve">  2.3</t>
  </si>
  <si>
    <t xml:space="preserve"> Усього за підпунктом 2.3</t>
  </si>
  <si>
    <t>Усього за підпунктом  2.5</t>
  </si>
  <si>
    <t>Усього за інвестиційним планом</t>
  </si>
  <si>
    <t>Примітки:</t>
  </si>
  <si>
    <t>** Складові розрахунку економічного ефекту від упровадження  заходів ураховувати без ПДВ.</t>
  </si>
  <si>
    <t xml:space="preserve">Директор </t>
  </si>
  <si>
    <r>
      <t xml:space="preserve">                                                   </t>
    </r>
    <r>
      <rPr>
        <b/>
        <sz val="12"/>
        <rFont val="Times New Roman"/>
        <family val="1"/>
      </rPr>
      <t xml:space="preserve">      С.О. Касташов </t>
    </r>
  </si>
  <si>
    <r>
      <t xml:space="preserve">рішення             </t>
    </r>
    <r>
      <rPr>
        <b/>
        <u val="single"/>
        <sz val="9"/>
        <color indexed="8"/>
        <rFont val="Times New Roman"/>
        <family val="1"/>
      </rPr>
      <t xml:space="preserve">  Міський Голова м. Ужгорода</t>
    </r>
  </si>
  <si>
    <t xml:space="preserve">                                   Річний  інвестиційний план використання коштів у першому році плану розвитку  на 2022 рік</t>
  </si>
  <si>
    <t>Придбання аварійно-ремонтного автомобіля</t>
  </si>
  <si>
    <t>Придбання камери флокуляції з насосом для перекачування флокулянта</t>
  </si>
  <si>
    <t>1.6.1.</t>
  </si>
  <si>
    <t>1.8.1.</t>
  </si>
  <si>
    <t>1.8.2.</t>
  </si>
  <si>
    <t>2.3.1.</t>
  </si>
  <si>
    <t xml:space="preserve">Придбання автомобіля-муловсмоктувача </t>
  </si>
  <si>
    <t>1 од.</t>
  </si>
  <si>
    <t>2.3.2.</t>
  </si>
  <si>
    <t>2.6.1.</t>
  </si>
  <si>
    <t>1 од</t>
  </si>
  <si>
    <t>Комунального підприємства "Виробниче управління водопровідно - каналізаційного господарства міста Ужгорода"</t>
  </si>
  <si>
    <t xml:space="preserve">Начальник ВТВ                        </t>
  </si>
  <si>
    <t xml:space="preserve"> Гутовська Н.І.</t>
  </si>
  <si>
    <r>
      <t xml:space="preserve">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</si>
  <si>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>1.6.2.</t>
  </si>
  <si>
    <t>1.6.3.</t>
  </si>
  <si>
    <t>1.2.1.</t>
  </si>
  <si>
    <t>Заміна турбічних лічильників н діючих свердловинах на ультразвукові</t>
  </si>
  <si>
    <t>14 шт.</t>
  </si>
  <si>
    <t>1.3.1</t>
  </si>
  <si>
    <r>
      <t xml:space="preserve">Заміна насоса промивки швидких фільтрів НФС-1,2 із заміною трубопроводу  </t>
    </r>
    <r>
      <rPr>
        <sz val="9"/>
        <rFont val="Calibri"/>
        <family val="2"/>
      </rPr>
      <t>Ø</t>
    </r>
    <r>
      <rPr>
        <sz val="9"/>
        <rFont val="Times New Roman"/>
        <family val="1"/>
      </rPr>
      <t>400мм (ПКД+виконання робіт)</t>
    </r>
  </si>
  <si>
    <t>1 шт.</t>
  </si>
  <si>
    <t>1.8.1</t>
  </si>
  <si>
    <t>1.3.2.</t>
  </si>
  <si>
    <t>Капітальний ремонт вуличної водопровідної мережі по вул.Пестеля</t>
  </si>
  <si>
    <t>Капітальний ремонт вуличної водопровідної мережі по вул.Кармелюка</t>
  </si>
  <si>
    <t>360 м.п.</t>
  </si>
  <si>
    <t>575 м.п</t>
  </si>
  <si>
    <t>1.8.2</t>
  </si>
  <si>
    <t>1.8.3</t>
  </si>
  <si>
    <t>1.8.4</t>
  </si>
  <si>
    <t>1.8.5</t>
  </si>
  <si>
    <t>1.8.9</t>
  </si>
  <si>
    <t>1.8.10</t>
  </si>
  <si>
    <t>Реконструкція водопровідної мережі від вул. Годинки до вул. Капушанської по вул.Погорєлова в м. Ужгооді</t>
  </si>
  <si>
    <t xml:space="preserve"> м.п.</t>
  </si>
  <si>
    <t>Реконструкція водопровідної мережі від вул. Челюскінців від  вул. Грушевського до вул.А.Корольова в м. Ужгооді</t>
  </si>
  <si>
    <t>м.п.</t>
  </si>
  <si>
    <t>Прокладання водопровідної мережі по  вул.Гвардійській  (ПКД та роботи)</t>
  </si>
  <si>
    <t>1 одиниця</t>
  </si>
  <si>
    <t>Оснащення лабораторії-придбання хомографу (дофінансування)</t>
  </si>
  <si>
    <t>Оснащення лабораторії-придбання спектрометру</t>
  </si>
  <si>
    <t>Придбання аварійно-ремонтного автомобіля будки</t>
  </si>
  <si>
    <t>2 шт.</t>
  </si>
  <si>
    <t>Придбання легкового автомобіля універсального призначення  (для потреб гаража транспортного цеху та водної інспекції)</t>
  </si>
  <si>
    <t>Придбання легкового автомобіля  (для потреб диспетчерської служби)</t>
  </si>
  <si>
    <r>
      <t xml:space="preserve">План розвитку
 (фінансовий план довгострокової інвестиційної програми)  
на 2022 </t>
    </r>
    <r>
      <rPr>
        <b/>
        <sz val="12"/>
        <rFont val="Calibri"/>
        <family val="2"/>
      </rPr>
      <t xml:space="preserve">– </t>
    </r>
    <r>
      <rPr>
        <b/>
        <sz val="12"/>
        <rFont val="Times New Roman"/>
        <family val="1"/>
      </rPr>
      <t>2026  роки</t>
    </r>
  </si>
  <si>
    <t>2.4.1</t>
  </si>
  <si>
    <t>2.4.2</t>
  </si>
  <si>
    <t>Придбання автомобіля муловсмоктувача</t>
  </si>
  <si>
    <t>Придбання автомобіля вакуумного (асенізаційного) ємн. 4 м.куб</t>
  </si>
  <si>
    <t>2.4.4.</t>
  </si>
  <si>
    <t>2.4.3</t>
  </si>
  <si>
    <t>Придбання легкового фургону до 1,5 т. (для потреб чргових слюсарів КНС)</t>
  </si>
  <si>
    <t>2.4.5.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</si>
  <si>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</si>
  <si>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</si>
  <si>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</si>
  <si>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</si>
  <si>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</si>
  <si>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</si>
  <si>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</si>
  <si>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</si>
  <si>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Капітальний ремонт каналізаційного колектору  по вул. Лучкая</t>
  </si>
  <si>
    <t>190 п.м.</t>
  </si>
  <si>
    <t>Реконструкція каналізаційного колектору від КНС м-ну Горяни</t>
  </si>
  <si>
    <t>4900 п.м.</t>
  </si>
  <si>
    <t>Капітальний ремонт КНС -1 в м. Ужгороді - устаткування обладнання для механічної очистки стоків</t>
  </si>
  <si>
    <t>Реконструкція КНС - 2</t>
  </si>
  <si>
    <t xml:space="preserve">Технічне переоснащення припливно- витяжної каналізації КНС - 3 </t>
  </si>
  <si>
    <t xml:space="preserve">Технічне переоснащення припливно- витяжної каналізації КНС - 4 </t>
  </si>
  <si>
    <t xml:space="preserve">Технічне переоснащення припливно- витяжної каналізації КНС -9  (виготовлення ПКД та проведення будівельних робіт.) </t>
  </si>
  <si>
    <t>Реконструкція підвідного колектору на КНС 9 з монтжем шибера та решітки-дробки</t>
  </si>
  <si>
    <t>Заміна шиберного затвора Ø-600 мм на підвідному колекторі до КНС-2</t>
  </si>
  <si>
    <t>Реконструкція водопровідної мережі від вул.Годинки до вул.Кпушанської по вул.Погопелова в м. Ужгороді</t>
  </si>
  <si>
    <t>Придбання камери флокуляції з насосом для перекачування флокулянта на КОПВ</t>
  </si>
  <si>
    <t>Оснащення лабораторії-придбання хромографу (дофінансування)</t>
  </si>
  <si>
    <t>Придбання легкового автомобіля (для потреб автотранпортного цеху)</t>
  </si>
  <si>
    <t>1.6.4.</t>
  </si>
  <si>
    <t>0,5од</t>
  </si>
  <si>
    <t>Придбання машини вакуумної з цистерною 4 м.куб.                                            (диспетчерська служба)</t>
  </si>
  <si>
    <t>0,5 од</t>
  </si>
  <si>
    <t>250 од.</t>
  </si>
  <si>
    <t>2.3.3.</t>
  </si>
  <si>
    <t>2.3.4.</t>
  </si>
  <si>
    <t>Придбання легкового автомобіля (для потреб автотранспортного цеху)</t>
  </si>
  <si>
    <t>Придбання автомобіля універсального призначення (для слюсарів КНС)</t>
  </si>
  <si>
    <t>Технічне переоснащення припливно-витяжної вентиляції каналізаційно насосної ситанції (КНС-4) в м. Ужгороді</t>
  </si>
  <si>
    <t>2.6.2.</t>
  </si>
  <si>
    <t>Оснащення лабораторії :</t>
  </si>
  <si>
    <t>Придбання мікроскопу тринокулярного біологічного з цифровою камерою</t>
  </si>
  <si>
    <t>Придбання бідистилятора електричного</t>
  </si>
  <si>
    <t>Придбання термостату сухоповітряного з охолодженням, 80л.</t>
  </si>
  <si>
    <t>1.2.2.</t>
  </si>
  <si>
    <t>Будівництво розвідувально-експлуатаційної свердловини на водозабір "Минай"(дублер свердловини № 5-6)</t>
  </si>
  <si>
    <t>1шт</t>
  </si>
  <si>
    <t>0.5 шт.</t>
  </si>
  <si>
    <t>1.3.3.</t>
  </si>
  <si>
    <t>1.3.4.</t>
  </si>
  <si>
    <t>Розробка та впровадження геоінформаційної системи мереж централізованого водопостачання</t>
  </si>
  <si>
    <t>послуга</t>
  </si>
  <si>
    <t xml:space="preserve">Монтаж засобів технологічного обліку води на ансосних станціях підвищення тиску </t>
  </si>
  <si>
    <t>9 шт.</t>
  </si>
  <si>
    <t>1.8.11</t>
  </si>
  <si>
    <t>Оснащення багатоквартирних будинків комерціними засобами обліку</t>
  </si>
  <si>
    <t>2.6.10</t>
  </si>
  <si>
    <t>Придбання термостату сухоповітряного з охолодженням, 50 л.</t>
  </si>
  <si>
    <t>Придбання мікроскопу тринокуляторного біологічного з цифровою камерою</t>
  </si>
  <si>
    <t>2.6.9.</t>
  </si>
  <si>
    <t xml:space="preserve">Обллаштування багатоквартирних житлових будинків комерційними засобами обліку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</si>
</sst>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#,##0.0"/>
    <numFmt numFmtId="192" formatCode="0.000"/>
    <numFmt numFmtId="193" formatCode="0.0000"/>
    <numFmt numFmtId="194" formatCode="0.00000"/>
    <numFmt numFmtId="195" formatCode="0.00000000"/>
    <numFmt numFmtId="196" formatCode="0.000000000"/>
    <numFmt numFmtId="197" formatCode="0.0000000000"/>
    <numFmt numFmtId="198" formatCode="0.0000000"/>
    <numFmt numFmtId="199" formatCode="0.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b/>
      <i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ABC670"/>
        <bgColor indexed="64"/>
      </patternFill>
    </fill>
    <fill>
      <patternFill patternType="solid">
        <fgColor rgb="FF9ABA52"/>
        <bgColor indexed="64"/>
      </patternFill>
    </fill>
    <fill>
      <patternFill patternType="solid">
        <fgColor rgb="FF8AAA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A7C36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3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02">
    <xf numFmtId="0" fontId="0" fillId="0" borderId="0" xfId="0" applyAlignment="1">
      <alignment/>
    </xf>
    <xf numFmtId="170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70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3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89" fontId="7" fillId="0" borderId="0" xfId="6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10" xfId="33" applyFont="1" applyFill="1" applyBorder="1" applyAlignment="1" applyProtection="1">
      <alignment horizontal="center" textRotation="90" wrapText="1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70" fontId="6" fillId="0" borderId="14" xfId="0" applyNumberFormat="1" applyFont="1" applyFill="1" applyBorder="1" applyAlignment="1">
      <alignment horizontal="center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170" fontId="6" fillId="0" borderId="11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4" fontId="22" fillId="0" borderId="10" xfId="53" applyNumberFormat="1" applyFont="1" applyFill="1" applyBorder="1" applyAlignment="1">
      <alignment horizontal="center" wrapText="1"/>
      <protection/>
    </xf>
    <xf numFmtId="170" fontId="22" fillId="0" borderId="10" xfId="0" applyNumberFormat="1" applyFont="1" applyFill="1" applyBorder="1" applyAlignment="1">
      <alignment horizontal="center" vertical="center"/>
    </xf>
    <xf numFmtId="170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22" fillId="0" borderId="10" xfId="53" applyNumberFormat="1" applyFont="1" applyFill="1" applyBorder="1" applyAlignment="1">
      <alignment horizontal="center" wrapText="1"/>
      <protection/>
    </xf>
    <xf numFmtId="0" fontId="22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17" fillId="15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170" fontId="5" fillId="33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170" fontId="22" fillId="0" borderId="14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/>
    </xf>
    <xf numFmtId="170" fontId="6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3" fontId="6" fillId="36" borderId="10" xfId="53" applyNumberFormat="1" applyFont="1" applyFill="1" applyBorder="1" applyAlignment="1">
      <alignment horizontal="center" wrapText="1"/>
      <protection/>
    </xf>
    <xf numFmtId="0" fontId="6" fillId="36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4" fontId="6" fillId="36" borderId="10" xfId="53" applyNumberFormat="1" applyFont="1" applyFill="1" applyBorder="1" applyAlignment="1">
      <alignment horizontal="center" wrapText="1"/>
      <protection/>
    </xf>
    <xf numFmtId="0" fontId="6" fillId="36" borderId="10" xfId="0" applyFont="1" applyFill="1" applyBorder="1" applyAlignment="1">
      <alignment horizontal="center" wrapText="1"/>
    </xf>
    <xf numFmtId="2" fontId="6" fillId="36" borderId="10" xfId="53" applyNumberFormat="1" applyFont="1" applyFill="1" applyBorder="1" applyAlignment="1">
      <alignment horizontal="center" wrapText="1"/>
      <protection/>
    </xf>
    <xf numFmtId="0" fontId="6" fillId="36" borderId="10" xfId="0" applyFont="1" applyFill="1" applyBorder="1" applyAlignment="1">
      <alignment/>
    </xf>
    <xf numFmtId="0" fontId="6" fillId="36" borderId="10" xfId="33" applyNumberFormat="1" applyFont="1" applyFill="1" applyBorder="1" applyAlignment="1" applyProtection="1">
      <alignment horizontal="center" vertical="center" wrapText="1"/>
      <protection/>
    </xf>
    <xf numFmtId="0" fontId="6" fillId="36" borderId="14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3" fontId="6" fillId="36" borderId="16" xfId="53" applyNumberFormat="1" applyFont="1" applyFill="1" applyBorder="1" applyAlignment="1">
      <alignment horizontal="center" wrapText="1"/>
      <protection/>
    </xf>
    <xf numFmtId="0" fontId="6" fillId="36" borderId="12" xfId="0" applyFont="1" applyFill="1" applyBorder="1" applyAlignment="1">
      <alignment/>
    </xf>
    <xf numFmtId="2" fontId="6" fillId="36" borderId="10" xfId="0" applyNumberFormat="1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/>
    </xf>
    <xf numFmtId="14" fontId="6" fillId="36" borderId="10" xfId="0" applyNumberFormat="1" applyFont="1" applyFill="1" applyBorder="1" applyAlignment="1">
      <alignment horizontal="center"/>
    </xf>
    <xf numFmtId="3" fontId="6" fillId="35" borderId="10" xfId="53" applyNumberFormat="1" applyFont="1" applyFill="1" applyBorder="1" applyAlignment="1">
      <alignment horizontal="center" wrapText="1"/>
      <protection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6" fillId="35" borderId="10" xfId="33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6" fillId="37" borderId="10" xfId="33" applyNumberFormat="1" applyFont="1" applyFill="1" applyBorder="1" applyAlignment="1" applyProtection="1">
      <alignment horizontal="center" vertical="center" wrapText="1"/>
      <protection/>
    </xf>
    <xf numFmtId="2" fontId="6" fillId="37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2" fontId="5" fillId="38" borderId="10" xfId="0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0" fontId="6" fillId="38" borderId="10" xfId="33" applyNumberFormat="1" applyFont="1" applyFill="1" applyBorder="1" applyAlignment="1" applyProtection="1">
      <alignment horizontal="center" vertical="center" wrapText="1"/>
      <protection/>
    </xf>
    <xf numFmtId="0" fontId="5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/>
    </xf>
    <xf numFmtId="2" fontId="5" fillId="39" borderId="10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0" fontId="6" fillId="39" borderId="10" xfId="33" applyNumberFormat="1" applyFont="1" applyFill="1" applyBorder="1" applyAlignment="1" applyProtection="1">
      <alignment horizontal="center" vertical="center" wrapText="1"/>
      <protection/>
    </xf>
    <xf numFmtId="0" fontId="5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/>
    </xf>
    <xf numFmtId="2" fontId="5" fillId="40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0" fontId="6" fillId="40" borderId="10" xfId="33" applyNumberFormat="1" applyFont="1" applyFill="1" applyBorder="1" applyAlignment="1" applyProtection="1">
      <alignment horizontal="center" vertical="center" wrapText="1"/>
      <protection/>
    </xf>
    <xf numFmtId="2" fontId="6" fillId="0" borderId="10" xfId="33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/>
    </xf>
    <xf numFmtId="2" fontId="6" fillId="0" borderId="10" xfId="53" applyNumberFormat="1" applyFont="1" applyFill="1" applyBorder="1" applyAlignment="1">
      <alignment horizontal="center" wrapText="1"/>
      <protection/>
    </xf>
    <xf numFmtId="2" fontId="6" fillId="0" borderId="11" xfId="0" applyNumberFormat="1" applyFont="1" applyFill="1" applyBorder="1" applyAlignment="1">
      <alignment horizontal="center"/>
    </xf>
    <xf numFmtId="170" fontId="5" fillId="34" borderId="10" xfId="0" applyNumberFormat="1" applyFont="1" applyFill="1" applyBorder="1" applyAlignment="1">
      <alignment horizontal="center"/>
    </xf>
    <xf numFmtId="2" fontId="5" fillId="41" borderId="10" xfId="0" applyNumberFormat="1" applyFon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170" fontId="22" fillId="0" borderId="10" xfId="0" applyNumberFormat="1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" fontId="6" fillId="36" borderId="10" xfId="0" applyNumberFormat="1" applyFont="1" applyFill="1" applyBorder="1" applyAlignment="1">
      <alignment horizontal="center"/>
    </xf>
    <xf numFmtId="170" fontId="6" fillId="36" borderId="10" xfId="0" applyNumberFormat="1" applyFont="1" applyFill="1" applyBorder="1" applyAlignment="1">
      <alignment/>
    </xf>
    <xf numFmtId="170" fontId="6" fillId="36" borderId="10" xfId="0" applyNumberFormat="1" applyFont="1" applyFill="1" applyBorder="1" applyAlignment="1">
      <alignment wrapText="1"/>
    </xf>
    <xf numFmtId="2" fontId="6" fillId="39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center" wrapText="1"/>
    </xf>
    <xf numFmtId="190" fontId="6" fillId="36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6" fillId="0" borderId="16" xfId="33" applyNumberFormat="1" applyFont="1" applyFill="1" applyBorder="1" applyAlignment="1" applyProtection="1">
      <alignment horizontal="center" vertical="center" wrapText="1"/>
      <protection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170" fontId="5" fillId="0" borderId="14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170" fontId="9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0" fontId="17" fillId="15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33" applyFont="1" applyFill="1" applyBorder="1" applyAlignment="1" applyProtection="1">
      <alignment horizontal="center" textRotation="90" wrapText="1"/>
      <protection locked="0"/>
    </xf>
    <xf numFmtId="0" fontId="6" fillId="0" borderId="10" xfId="33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textRotation="90" wrapText="1"/>
    </xf>
    <xf numFmtId="0" fontId="16" fillId="0" borderId="10" xfId="0" applyFont="1" applyFill="1" applyBorder="1" applyAlignment="1">
      <alignment textRotation="90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 textRotation="90" wrapText="1"/>
    </xf>
    <xf numFmtId="0" fontId="6" fillId="37" borderId="13" xfId="0" applyFont="1" applyFill="1" applyBorder="1" applyAlignment="1">
      <alignment horizontal="center" textRotation="90" wrapText="1"/>
    </xf>
    <xf numFmtId="0" fontId="6" fillId="37" borderId="17" xfId="0" applyFont="1" applyFill="1" applyBorder="1" applyAlignment="1">
      <alignment horizontal="center" textRotation="90" wrapText="1"/>
    </xf>
    <xf numFmtId="0" fontId="6" fillId="36" borderId="14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170" fontId="5" fillId="36" borderId="14" xfId="0" applyNumberFormat="1" applyFont="1" applyFill="1" applyBorder="1" applyAlignment="1">
      <alignment horizontal="center"/>
    </xf>
    <xf numFmtId="170" fontId="5" fillId="36" borderId="16" xfId="0" applyNumberFormat="1" applyFont="1" applyFill="1" applyBorder="1" applyAlignment="1">
      <alignment horizontal="center"/>
    </xf>
    <xf numFmtId="170" fontId="5" fillId="36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" fillId="0" borderId="23" xfId="0" applyFont="1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6" fillId="40" borderId="23" xfId="0" applyFont="1" applyFill="1" applyBorder="1" applyAlignment="1">
      <alignment horizontal="center" textRotation="90" wrapText="1"/>
    </xf>
    <xf numFmtId="0" fontId="6" fillId="40" borderId="13" xfId="0" applyFont="1" applyFill="1" applyBorder="1" applyAlignment="1">
      <alignment horizontal="center" textRotation="90" wrapText="1"/>
    </xf>
    <xf numFmtId="0" fontId="6" fillId="40" borderId="17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/>
    </xf>
    <xf numFmtId="49" fontId="5" fillId="36" borderId="14" xfId="0" applyNumberFormat="1" applyFont="1" applyFill="1" applyBorder="1" applyAlignment="1">
      <alignment horizontal="center"/>
    </xf>
    <xf numFmtId="49" fontId="5" fillId="36" borderId="16" xfId="0" applyNumberFormat="1" applyFont="1" applyFill="1" applyBorder="1" applyAlignment="1">
      <alignment horizontal="center"/>
    </xf>
    <xf numFmtId="49" fontId="5" fillId="36" borderId="12" xfId="0" applyNumberFormat="1" applyFont="1" applyFill="1" applyBorder="1" applyAlignment="1">
      <alignment horizontal="center"/>
    </xf>
    <xf numFmtId="0" fontId="6" fillId="36" borderId="10" xfId="33" applyNumberFormat="1" applyFont="1" applyFill="1" applyBorder="1" applyAlignment="1" applyProtection="1">
      <alignment horizontal="center" vertical="center" wrapText="1"/>
      <protection/>
    </xf>
    <xf numFmtId="0" fontId="5" fillId="41" borderId="14" xfId="0" applyFont="1" applyFill="1" applyBorder="1" applyAlignment="1">
      <alignment horizontal="center"/>
    </xf>
    <xf numFmtId="0" fontId="5" fillId="41" borderId="16" xfId="0" applyFont="1" applyFill="1" applyBorder="1" applyAlignment="1">
      <alignment horizontal="center"/>
    </xf>
    <xf numFmtId="0" fontId="5" fillId="41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textRotation="90" wrapText="1"/>
    </xf>
    <xf numFmtId="0" fontId="6" fillId="35" borderId="11" xfId="0" applyFont="1" applyFill="1" applyBorder="1" applyAlignment="1">
      <alignment horizontal="center" textRotation="90" wrapText="1"/>
    </xf>
    <xf numFmtId="0" fontId="6" fillId="35" borderId="19" xfId="0" applyFont="1" applyFill="1" applyBorder="1" applyAlignment="1">
      <alignment horizontal="center" textRotation="90" wrapText="1"/>
    </xf>
    <xf numFmtId="0" fontId="6" fillId="35" borderId="15" xfId="0" applyFont="1" applyFill="1" applyBorder="1" applyAlignment="1">
      <alignment horizontal="center" textRotation="90" wrapText="1"/>
    </xf>
    <xf numFmtId="0" fontId="10" fillId="0" borderId="0" xfId="0" applyFont="1" applyFill="1" applyAlignment="1">
      <alignment horizontal="center" wrapText="1"/>
    </xf>
    <xf numFmtId="0" fontId="6" fillId="42" borderId="23" xfId="0" applyFont="1" applyFill="1" applyBorder="1" applyAlignment="1">
      <alignment horizontal="center" textRotation="90" wrapText="1"/>
    </xf>
    <xf numFmtId="0" fontId="6" fillId="42" borderId="13" xfId="0" applyFont="1" applyFill="1" applyBorder="1" applyAlignment="1">
      <alignment horizontal="center" textRotation="90" wrapText="1"/>
    </xf>
    <xf numFmtId="0" fontId="6" fillId="42" borderId="17" xfId="0" applyFont="1" applyFill="1" applyBorder="1" applyAlignment="1">
      <alignment horizontal="center" textRotation="90" wrapText="1"/>
    </xf>
    <xf numFmtId="0" fontId="6" fillId="36" borderId="14" xfId="33" applyNumberFormat="1" applyFont="1" applyFill="1" applyBorder="1" applyAlignment="1" applyProtection="1">
      <alignment horizontal="center" vertical="center" wrapText="1"/>
      <protection/>
    </xf>
    <xf numFmtId="0" fontId="6" fillId="36" borderId="16" xfId="33" applyNumberFormat="1" applyFont="1" applyFill="1" applyBorder="1" applyAlignment="1" applyProtection="1">
      <alignment horizontal="center" vertical="center" wrapText="1"/>
      <protection/>
    </xf>
    <xf numFmtId="0" fontId="6" fillId="36" borderId="12" xfId="33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textRotation="90" wrapText="1"/>
    </xf>
    <xf numFmtId="0" fontId="6" fillId="39" borderId="13" xfId="0" applyFont="1" applyFill="1" applyBorder="1" applyAlignment="1">
      <alignment horizontal="center" textRotation="90" wrapText="1"/>
    </xf>
    <xf numFmtId="0" fontId="6" fillId="39" borderId="17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14" xfId="33" applyFont="1" applyFill="1" applyBorder="1" applyAlignment="1" applyProtection="1">
      <alignment horizontal="center" vertical="center" wrapText="1"/>
      <protection locked="0"/>
    </xf>
    <xf numFmtId="0" fontId="6" fillId="0" borderId="12" xfId="33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170" fontId="5" fillId="9" borderId="14" xfId="0" applyNumberFormat="1" applyFont="1" applyFill="1" applyBorder="1" applyAlignment="1">
      <alignment horizontal="center"/>
    </xf>
    <xf numFmtId="170" fontId="5" fillId="9" borderId="16" xfId="0" applyNumberFormat="1" applyFont="1" applyFill="1" applyBorder="1" applyAlignment="1">
      <alignment horizontal="center"/>
    </xf>
    <xf numFmtId="170" fontId="5" fillId="9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PageLayoutView="0" workbookViewId="0" topLeftCell="A17">
      <selection activeCell="P69" sqref="P69"/>
    </sheetView>
  </sheetViews>
  <sheetFormatPr defaultColWidth="9.00390625" defaultRowHeight="12.75"/>
  <cols>
    <col min="1" max="1" width="7.375" style="39" customWidth="1"/>
    <col min="2" max="2" width="61.00390625" style="46" customWidth="1"/>
    <col min="3" max="3" width="10.375" style="7" customWidth="1"/>
    <col min="4" max="4" width="10.75390625" style="7" customWidth="1"/>
    <col min="5" max="5" width="8.875" style="7" customWidth="1"/>
    <col min="6" max="7" width="12.375" style="7" customWidth="1"/>
    <col min="8" max="8" width="11.875" style="7" customWidth="1"/>
    <col min="9" max="9" width="11.75390625" style="7" customWidth="1"/>
    <col min="10" max="10" width="12.125" style="7" customWidth="1"/>
    <col min="11" max="11" width="12.375" style="7" customWidth="1"/>
    <col min="12" max="12" width="12.125" style="7" customWidth="1"/>
    <col min="13" max="13" width="8.125" style="7" customWidth="1"/>
    <col min="14" max="14" width="8.00390625" style="7" customWidth="1"/>
    <col min="15" max="15" width="7.75390625" style="7" customWidth="1"/>
    <col min="16" max="16" width="8.125" style="7" customWidth="1"/>
    <col min="17" max="17" width="7.25390625" style="7" customWidth="1"/>
    <col min="18" max="18" width="10.00390625" style="7" customWidth="1"/>
    <col min="19" max="20" width="7.00390625" style="7" customWidth="1"/>
    <col min="21" max="21" width="6.875" style="7" customWidth="1"/>
  </cols>
  <sheetData>
    <row r="1" spans="12:21" ht="102" customHeight="1">
      <c r="L1" s="47"/>
      <c r="M1" s="47"/>
      <c r="N1" s="47"/>
      <c r="O1" s="227" t="s">
        <v>92</v>
      </c>
      <c r="P1" s="227"/>
      <c r="Q1" s="228"/>
      <c r="R1" s="228"/>
      <c r="S1" s="228"/>
      <c r="T1" s="228"/>
      <c r="U1" s="228"/>
    </row>
    <row r="2" spans="2:21" ht="12.75">
      <c r="B2" s="229" t="s">
        <v>12</v>
      </c>
      <c r="C2" s="229"/>
      <c r="D2" s="229"/>
      <c r="E2" s="229"/>
      <c r="O2" s="230" t="s">
        <v>15</v>
      </c>
      <c r="P2" s="230"/>
      <c r="Q2" s="230"/>
      <c r="R2" s="230"/>
      <c r="S2" s="230"/>
      <c r="T2" s="230"/>
      <c r="U2" s="230"/>
    </row>
    <row r="3" spans="2:21" ht="15.75" customHeight="1">
      <c r="B3" s="231" t="s">
        <v>124</v>
      </c>
      <c r="C3" s="231"/>
      <c r="D3" s="231"/>
      <c r="E3" s="231"/>
      <c r="O3" s="232" t="s">
        <v>122</v>
      </c>
      <c r="P3" s="233"/>
      <c r="Q3" s="233"/>
      <c r="R3" s="233"/>
      <c r="S3" s="233"/>
      <c r="T3" s="233"/>
      <c r="U3" s="233"/>
    </row>
    <row r="4" spans="2:21" ht="12.75" customHeight="1">
      <c r="B4" s="234" t="s">
        <v>13</v>
      </c>
      <c r="C4" s="234"/>
      <c r="D4" s="234"/>
      <c r="E4" s="234"/>
      <c r="O4" s="235" t="s">
        <v>93</v>
      </c>
      <c r="P4" s="235"/>
      <c r="Q4" s="235"/>
      <c r="R4" s="235"/>
      <c r="S4" s="235"/>
      <c r="T4" s="235"/>
      <c r="U4" s="235"/>
    </row>
    <row r="5" spans="2:21" ht="12.75" customHeight="1">
      <c r="B5" s="234"/>
      <c r="C5" s="234"/>
      <c r="D5" s="234"/>
      <c r="E5" s="234"/>
      <c r="O5" s="235"/>
      <c r="P5" s="235"/>
      <c r="Q5" s="235"/>
      <c r="R5" s="235"/>
      <c r="S5" s="235"/>
      <c r="T5" s="235"/>
      <c r="U5" s="235"/>
    </row>
    <row r="6" spans="2:21" ht="15.75">
      <c r="B6" s="236" t="s">
        <v>94</v>
      </c>
      <c r="C6" s="236"/>
      <c r="D6" s="236"/>
      <c r="E6" s="236"/>
      <c r="O6" s="237" t="s">
        <v>123</v>
      </c>
      <c r="P6" s="237"/>
      <c r="Q6" s="237"/>
      <c r="R6" s="237"/>
      <c r="S6" s="237"/>
      <c r="T6" s="237"/>
      <c r="U6" s="237"/>
    </row>
    <row r="7" spans="3:21" ht="12.75">
      <c r="C7" s="32"/>
      <c r="D7" s="32"/>
      <c r="E7" s="32"/>
      <c r="P7" s="51"/>
      <c r="Q7" s="32" t="s">
        <v>3</v>
      </c>
      <c r="S7" s="33" t="s">
        <v>87</v>
      </c>
      <c r="U7" s="33"/>
    </row>
    <row r="8" spans="12:21" ht="12.75">
      <c r="L8" s="47"/>
      <c r="M8" s="47"/>
      <c r="N8" s="47"/>
      <c r="O8" s="48"/>
      <c r="P8" s="50" t="s">
        <v>17</v>
      </c>
      <c r="Q8" s="49"/>
      <c r="R8" s="49"/>
      <c r="S8" s="49"/>
      <c r="T8" s="49"/>
      <c r="U8" s="49"/>
    </row>
    <row r="9" spans="1:21" ht="14.25">
      <c r="A9" s="219" t="s">
        <v>125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1" ht="15">
      <c r="A10" s="220" t="s">
        <v>137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ht="12.75">
      <c r="A11" s="221" t="s">
        <v>18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</row>
    <row r="12" spans="1:21" ht="54" customHeight="1">
      <c r="A12" s="216" t="s">
        <v>0</v>
      </c>
      <c r="B12" s="222" t="s">
        <v>1</v>
      </c>
      <c r="C12" s="216" t="s">
        <v>31</v>
      </c>
      <c r="D12" s="226" t="s">
        <v>95</v>
      </c>
      <c r="E12" s="226"/>
      <c r="F12" s="226"/>
      <c r="G12" s="226"/>
      <c r="H12" s="226"/>
      <c r="I12" s="226"/>
      <c r="J12" s="226"/>
      <c r="K12" s="226"/>
      <c r="L12" s="226" t="s">
        <v>96</v>
      </c>
      <c r="M12" s="226"/>
      <c r="N12" s="226" t="s">
        <v>97</v>
      </c>
      <c r="O12" s="226"/>
      <c r="P12" s="226"/>
      <c r="Q12" s="226"/>
      <c r="R12" s="216" t="s">
        <v>74</v>
      </c>
      <c r="S12" s="216" t="s">
        <v>98</v>
      </c>
      <c r="T12" s="216" t="s">
        <v>99</v>
      </c>
      <c r="U12" s="216" t="s">
        <v>100</v>
      </c>
    </row>
    <row r="13" spans="1:21" ht="30" customHeight="1">
      <c r="A13" s="216"/>
      <c r="B13" s="223"/>
      <c r="C13" s="225"/>
      <c r="D13" s="216" t="s">
        <v>4</v>
      </c>
      <c r="E13" s="213" t="s">
        <v>19</v>
      </c>
      <c r="F13" s="213"/>
      <c r="G13" s="213"/>
      <c r="H13" s="213"/>
      <c r="I13" s="213"/>
      <c r="J13" s="213"/>
      <c r="K13" s="213"/>
      <c r="L13" s="216" t="s">
        <v>66</v>
      </c>
      <c r="M13" s="216" t="s">
        <v>67</v>
      </c>
      <c r="N13" s="216" t="s">
        <v>101</v>
      </c>
      <c r="O13" s="216" t="s">
        <v>102</v>
      </c>
      <c r="P13" s="216" t="s">
        <v>103</v>
      </c>
      <c r="Q13" s="216" t="s">
        <v>104</v>
      </c>
      <c r="R13" s="216"/>
      <c r="S13" s="216"/>
      <c r="T13" s="216"/>
      <c r="U13" s="216"/>
    </row>
    <row r="14" spans="1:21" ht="25.5" customHeight="1">
      <c r="A14" s="216"/>
      <c r="B14" s="223"/>
      <c r="C14" s="225"/>
      <c r="D14" s="216"/>
      <c r="E14" s="217" t="s">
        <v>64</v>
      </c>
      <c r="F14" s="217" t="s">
        <v>6</v>
      </c>
      <c r="G14" s="217" t="s">
        <v>105</v>
      </c>
      <c r="H14" s="217" t="s">
        <v>106</v>
      </c>
      <c r="I14" s="216" t="s">
        <v>107</v>
      </c>
      <c r="J14" s="218" t="s">
        <v>108</v>
      </c>
      <c r="K14" s="218"/>
      <c r="L14" s="216"/>
      <c r="M14" s="216"/>
      <c r="N14" s="216"/>
      <c r="O14" s="216"/>
      <c r="P14" s="216"/>
      <c r="Q14" s="216"/>
      <c r="R14" s="216"/>
      <c r="S14" s="216"/>
      <c r="T14" s="216"/>
      <c r="U14" s="216"/>
    </row>
    <row r="15" spans="1:21" ht="48">
      <c r="A15" s="216"/>
      <c r="B15" s="224"/>
      <c r="C15" s="225"/>
      <c r="D15" s="216"/>
      <c r="E15" s="217"/>
      <c r="F15" s="217"/>
      <c r="G15" s="217"/>
      <c r="H15" s="217"/>
      <c r="I15" s="216"/>
      <c r="J15" s="52" t="s">
        <v>109</v>
      </c>
      <c r="K15" s="52" t="s">
        <v>110</v>
      </c>
      <c r="L15" s="216"/>
      <c r="M15" s="216"/>
      <c r="N15" s="216"/>
      <c r="O15" s="216"/>
      <c r="P15" s="216"/>
      <c r="Q15" s="216"/>
      <c r="R15" s="216"/>
      <c r="S15" s="216"/>
      <c r="T15" s="216"/>
      <c r="U15" s="216"/>
    </row>
    <row r="16" spans="1:21" ht="12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7</v>
      </c>
      <c r="G16" s="28">
        <v>8</v>
      </c>
      <c r="H16" s="28">
        <v>9</v>
      </c>
      <c r="I16" s="28">
        <v>10</v>
      </c>
      <c r="J16" s="28">
        <v>11</v>
      </c>
      <c r="K16" s="28">
        <v>12</v>
      </c>
      <c r="L16" s="28">
        <v>13</v>
      </c>
      <c r="M16" s="28">
        <v>14</v>
      </c>
      <c r="N16" s="28">
        <v>15</v>
      </c>
      <c r="O16" s="28">
        <v>16</v>
      </c>
      <c r="P16" s="28">
        <v>17</v>
      </c>
      <c r="Q16" s="28">
        <v>18</v>
      </c>
      <c r="R16" s="28">
        <v>19</v>
      </c>
      <c r="S16" s="28">
        <v>20</v>
      </c>
      <c r="T16" s="28">
        <v>21</v>
      </c>
      <c r="U16" s="28">
        <v>22</v>
      </c>
    </row>
    <row r="17" spans="1:21" ht="12.75">
      <c r="A17" s="77" t="s">
        <v>21</v>
      </c>
      <c r="B17" s="78"/>
      <c r="C17" s="214" t="s">
        <v>85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</row>
    <row r="18" spans="1:21" ht="12.75">
      <c r="A18" s="53" t="s">
        <v>32</v>
      </c>
      <c r="B18" s="3"/>
      <c r="C18" s="212" t="s">
        <v>61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</row>
    <row r="19" spans="1:21" ht="12.75">
      <c r="A19" s="54"/>
      <c r="B19" s="3"/>
      <c r="C19" s="4"/>
      <c r="D19" s="4"/>
      <c r="E19" s="4"/>
      <c r="F19" s="29"/>
      <c r="G19" s="29"/>
      <c r="H19" s="29"/>
      <c r="I19" s="29"/>
      <c r="J19" s="29"/>
      <c r="K19" s="29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180" t="s">
        <v>34</v>
      </c>
      <c r="B20" s="181"/>
      <c r="C20" s="182"/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</row>
    <row r="21" spans="1:21" ht="12.75">
      <c r="A21" s="53" t="s">
        <v>11</v>
      </c>
      <c r="B21" s="3"/>
      <c r="C21" s="212" t="s">
        <v>60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</row>
    <row r="22" spans="1:21" ht="12.75">
      <c r="A22" s="180" t="s">
        <v>35</v>
      </c>
      <c r="B22" s="181"/>
      <c r="C22" s="182"/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</row>
    <row r="23" spans="1:21" ht="12.75">
      <c r="A23" s="55" t="s">
        <v>111</v>
      </c>
      <c r="B23" s="43"/>
      <c r="C23" s="215" t="s">
        <v>91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</row>
    <row r="24" spans="1:21" ht="22.5">
      <c r="A24" s="55" t="s">
        <v>146</v>
      </c>
      <c r="B24" s="165" t="s">
        <v>201</v>
      </c>
      <c r="C24" s="74" t="s">
        <v>136</v>
      </c>
      <c r="D24" s="170">
        <v>823</v>
      </c>
      <c r="E24" s="163">
        <v>567.89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255.11</v>
      </c>
      <c r="L24" s="163">
        <v>0</v>
      </c>
      <c r="M24" s="68">
        <v>823</v>
      </c>
      <c r="N24" s="68">
        <v>0</v>
      </c>
      <c r="O24" s="68">
        <v>400</v>
      </c>
      <c r="P24" s="68">
        <v>423</v>
      </c>
      <c r="Q24" s="68">
        <v>0</v>
      </c>
      <c r="R24" s="163">
        <v>0</v>
      </c>
      <c r="S24" s="68">
        <v>0</v>
      </c>
      <c r="T24" s="68">
        <v>0</v>
      </c>
      <c r="U24" s="68">
        <v>0</v>
      </c>
    </row>
    <row r="25" spans="1:21" ht="12.75">
      <c r="A25" s="63" t="s">
        <v>150</v>
      </c>
      <c r="B25" s="66" t="s">
        <v>202</v>
      </c>
      <c r="C25" s="74" t="s">
        <v>136</v>
      </c>
      <c r="D25" s="67">
        <v>693.83</v>
      </c>
      <c r="E25" s="67">
        <f>D25</f>
        <v>693.83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7">
        <v>693.83</v>
      </c>
      <c r="M25" s="67">
        <v>0</v>
      </c>
      <c r="N25" s="67">
        <v>0</v>
      </c>
      <c r="O25" s="67">
        <v>255</v>
      </c>
      <c r="P25" s="67">
        <v>438.83</v>
      </c>
      <c r="Q25" s="67">
        <v>0</v>
      </c>
      <c r="R25" s="67">
        <f>D25/U25*12</f>
        <v>65.55874015748032</v>
      </c>
      <c r="S25" s="68">
        <v>0</v>
      </c>
      <c r="T25" s="68">
        <v>0</v>
      </c>
      <c r="U25" s="67">
        <v>127</v>
      </c>
    </row>
    <row r="26" spans="1:21" ht="12.75">
      <c r="A26" s="180" t="s">
        <v>36</v>
      </c>
      <c r="B26" s="181"/>
      <c r="C26" s="182"/>
      <c r="D26" s="72">
        <f>D25+D24</f>
        <v>1516.83</v>
      </c>
      <c r="E26" s="72">
        <f>E25+E24</f>
        <v>1261.72</v>
      </c>
      <c r="F26" s="72">
        <f>F25</f>
        <v>0</v>
      </c>
      <c r="G26" s="72">
        <f>G25</f>
        <v>0</v>
      </c>
      <c r="H26" s="72">
        <f>H25</f>
        <v>0</v>
      </c>
      <c r="I26" s="72">
        <f>I25</f>
        <v>0</v>
      </c>
      <c r="J26" s="72">
        <f>J25</f>
        <v>0</v>
      </c>
      <c r="K26" s="72">
        <f>K24+K25</f>
        <v>255.11</v>
      </c>
      <c r="L26" s="72">
        <f>L25+L24</f>
        <v>693.83</v>
      </c>
      <c r="M26" s="72">
        <f aca="true" t="shared" si="0" ref="M26:U26">M25</f>
        <v>0</v>
      </c>
      <c r="N26" s="72">
        <f t="shared" si="0"/>
        <v>0</v>
      </c>
      <c r="O26" s="72">
        <f t="shared" si="0"/>
        <v>255</v>
      </c>
      <c r="P26" s="72">
        <f t="shared" si="0"/>
        <v>438.83</v>
      </c>
      <c r="Q26" s="72">
        <f t="shared" si="0"/>
        <v>0</v>
      </c>
      <c r="R26" s="72">
        <f t="shared" si="0"/>
        <v>65.55874015748032</v>
      </c>
      <c r="S26" s="72">
        <f t="shared" si="0"/>
        <v>0</v>
      </c>
      <c r="T26" s="72">
        <f t="shared" si="0"/>
        <v>0</v>
      </c>
      <c r="U26" s="72">
        <f t="shared" si="0"/>
        <v>127</v>
      </c>
    </row>
    <row r="27" spans="1:21" ht="12.75">
      <c r="A27" s="53" t="s">
        <v>37</v>
      </c>
      <c r="B27" s="2"/>
      <c r="C27" s="213" t="s">
        <v>59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</row>
    <row r="28" spans="1:21" ht="12.75">
      <c r="A28" s="54"/>
      <c r="B28" s="1"/>
      <c r="C28" s="4"/>
      <c r="D28" s="4"/>
      <c r="E28" s="4"/>
      <c r="F28" s="29"/>
      <c r="G28" s="29"/>
      <c r="H28" s="29"/>
      <c r="I28" s="29"/>
      <c r="J28" s="29"/>
      <c r="K28" s="29"/>
      <c r="L28" s="29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180" t="s">
        <v>39</v>
      </c>
      <c r="B29" s="181"/>
      <c r="C29" s="18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8"/>
      <c r="U29" s="8"/>
    </row>
    <row r="30" spans="1:21" ht="12.75">
      <c r="A30" s="53" t="s">
        <v>53</v>
      </c>
      <c r="B30" s="183" t="s">
        <v>72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5"/>
    </row>
    <row r="31" spans="1:21" ht="12.75">
      <c r="A31" s="54"/>
      <c r="B31" s="3"/>
      <c r="C31" s="8"/>
      <c r="D31" s="8"/>
      <c r="E31" s="4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80" t="s">
        <v>40</v>
      </c>
      <c r="B32" s="181"/>
      <c r="C32" s="18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8"/>
      <c r="U32" s="8"/>
    </row>
    <row r="33" spans="1:21" ht="12.75">
      <c r="A33" s="53" t="s">
        <v>38</v>
      </c>
      <c r="B33" s="183" t="s">
        <v>52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5"/>
    </row>
    <row r="34" spans="1:21" ht="12.75">
      <c r="A34" s="69" t="s">
        <v>128</v>
      </c>
      <c r="B34" s="70" t="s">
        <v>126</v>
      </c>
      <c r="C34" s="71" t="s">
        <v>136</v>
      </c>
      <c r="D34" s="72">
        <v>1583.33</v>
      </c>
      <c r="E34" s="67">
        <f>D34</f>
        <v>1583.33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2">
        <f>D34</f>
        <v>1583.33</v>
      </c>
      <c r="M34" s="72">
        <v>0</v>
      </c>
      <c r="N34" s="72">
        <v>0</v>
      </c>
      <c r="O34" s="72">
        <v>183.33</v>
      </c>
      <c r="P34" s="72">
        <v>500</v>
      </c>
      <c r="Q34" s="72">
        <v>900</v>
      </c>
      <c r="R34" s="72">
        <f>D34/U34*12</f>
        <v>141.7907462686567</v>
      </c>
      <c r="S34" s="72">
        <v>0</v>
      </c>
      <c r="T34" s="72">
        <v>0</v>
      </c>
      <c r="U34" s="72">
        <v>134</v>
      </c>
    </row>
    <row r="35" spans="1:21" ht="24">
      <c r="A35" s="88" t="s">
        <v>142</v>
      </c>
      <c r="B35" s="166" t="s">
        <v>207</v>
      </c>
      <c r="C35" s="89" t="s">
        <v>206</v>
      </c>
      <c r="D35" s="72">
        <v>516.79</v>
      </c>
      <c r="E35" s="67">
        <v>516.79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2">
        <v>516.79</v>
      </c>
      <c r="M35" s="72">
        <v>0</v>
      </c>
      <c r="N35" s="72">
        <v>0</v>
      </c>
      <c r="O35" s="72">
        <v>0</v>
      </c>
      <c r="P35" s="72">
        <v>0</v>
      </c>
      <c r="Q35" s="72">
        <v>516.79</v>
      </c>
      <c r="R35" s="72">
        <v>0</v>
      </c>
      <c r="S35" s="72">
        <v>0</v>
      </c>
      <c r="T35" s="72">
        <v>0</v>
      </c>
      <c r="U35" s="72">
        <v>0</v>
      </c>
    </row>
    <row r="36" spans="1:21" ht="12.75">
      <c r="A36" s="88" t="s">
        <v>205</v>
      </c>
      <c r="B36" s="70" t="s">
        <v>204</v>
      </c>
      <c r="C36" s="89" t="s">
        <v>208</v>
      </c>
      <c r="D36" s="72">
        <v>168.7</v>
      </c>
      <c r="E36" s="67">
        <f>D36</f>
        <v>168.7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2">
        <f>D36</f>
        <v>168.7</v>
      </c>
      <c r="M36" s="72">
        <v>0</v>
      </c>
      <c r="N36" s="72">
        <v>0</v>
      </c>
      <c r="O36" s="72">
        <v>0</v>
      </c>
      <c r="P36" s="72">
        <v>0</v>
      </c>
      <c r="Q36" s="72">
        <v>168.7</v>
      </c>
      <c r="R36" s="72">
        <v>0</v>
      </c>
      <c r="S36" s="72">
        <v>0</v>
      </c>
      <c r="T36" s="72">
        <v>0</v>
      </c>
      <c r="U36" s="72">
        <v>0</v>
      </c>
    </row>
    <row r="37" spans="1:21" ht="12.75">
      <c r="A37" s="180" t="s">
        <v>41</v>
      </c>
      <c r="B37" s="181"/>
      <c r="C37" s="182"/>
      <c r="D37" s="75">
        <f>SUM(D34:D36)</f>
        <v>2268.8199999999997</v>
      </c>
      <c r="E37" s="75">
        <f aca="true" t="shared" si="1" ref="E37:U37">SUM(E34:E36)</f>
        <v>2268.8199999999997</v>
      </c>
      <c r="F37" s="75">
        <f t="shared" si="1"/>
        <v>0</v>
      </c>
      <c r="G37" s="75">
        <f t="shared" si="1"/>
        <v>0</v>
      </c>
      <c r="H37" s="75">
        <f t="shared" si="1"/>
        <v>0</v>
      </c>
      <c r="I37" s="75">
        <f t="shared" si="1"/>
        <v>0</v>
      </c>
      <c r="J37" s="75">
        <f t="shared" si="1"/>
        <v>0</v>
      </c>
      <c r="K37" s="75">
        <f t="shared" si="1"/>
        <v>0</v>
      </c>
      <c r="L37" s="75">
        <f t="shared" si="1"/>
        <v>2268.8199999999997</v>
      </c>
      <c r="M37" s="75">
        <f t="shared" si="1"/>
        <v>0</v>
      </c>
      <c r="N37" s="75">
        <f t="shared" si="1"/>
        <v>0</v>
      </c>
      <c r="O37" s="75">
        <f t="shared" si="1"/>
        <v>183.33</v>
      </c>
      <c r="P37" s="75">
        <f t="shared" si="1"/>
        <v>500</v>
      </c>
      <c r="Q37" s="75">
        <f t="shared" si="1"/>
        <v>1585.49</v>
      </c>
      <c r="R37" s="75">
        <f t="shared" si="1"/>
        <v>141.7907462686567</v>
      </c>
      <c r="S37" s="75">
        <f t="shared" si="1"/>
        <v>0</v>
      </c>
      <c r="T37" s="75">
        <f t="shared" si="1"/>
        <v>0</v>
      </c>
      <c r="U37" s="75">
        <f t="shared" si="1"/>
        <v>134</v>
      </c>
    </row>
    <row r="38" spans="1:21" ht="12.75">
      <c r="A38" s="53" t="s">
        <v>112</v>
      </c>
      <c r="B38" s="2"/>
      <c r="C38" s="212" t="s">
        <v>22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</row>
    <row r="39" spans="1:21" ht="12.75">
      <c r="A39" s="54"/>
      <c r="B39" s="3"/>
      <c r="C39" s="8"/>
      <c r="D39" s="8"/>
      <c r="E39" s="4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180" t="s">
        <v>55</v>
      </c>
      <c r="B40" s="181"/>
      <c r="C40" s="18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8"/>
      <c r="U40" s="8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64" t="s">
        <v>113</v>
      </c>
      <c r="B42" s="3"/>
      <c r="C42" s="213" t="s">
        <v>24</v>
      </c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</row>
    <row r="43" spans="1:21" ht="12.75">
      <c r="A43" s="65" t="s">
        <v>129</v>
      </c>
      <c r="B43" s="70" t="s">
        <v>203</v>
      </c>
      <c r="C43" s="74" t="s">
        <v>136</v>
      </c>
      <c r="D43" s="72">
        <v>1115.46</v>
      </c>
      <c r="E43" s="67">
        <v>1115.46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1115.46</v>
      </c>
      <c r="M43" s="73">
        <v>0</v>
      </c>
      <c r="N43" s="67">
        <v>1115.46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</row>
    <row r="44" spans="1:21" ht="24">
      <c r="A44" s="167" t="s">
        <v>130</v>
      </c>
      <c r="B44" s="166" t="s">
        <v>236</v>
      </c>
      <c r="C44" s="74" t="s">
        <v>209</v>
      </c>
      <c r="D44" s="72">
        <v>3000</v>
      </c>
      <c r="E44" s="67">
        <v>0</v>
      </c>
      <c r="F44" s="73">
        <v>0</v>
      </c>
      <c r="G44" s="73">
        <v>0</v>
      </c>
      <c r="H44" s="73">
        <v>0</v>
      </c>
      <c r="I44" s="73">
        <v>3000</v>
      </c>
      <c r="J44" s="73">
        <v>0</v>
      </c>
      <c r="K44" s="73">
        <v>0</v>
      </c>
      <c r="L44" s="73">
        <v>0</v>
      </c>
      <c r="M44" s="73">
        <v>0</v>
      </c>
      <c r="N44" s="67">
        <v>750</v>
      </c>
      <c r="O44" s="67">
        <v>750</v>
      </c>
      <c r="P44" s="67">
        <v>750</v>
      </c>
      <c r="Q44" s="67">
        <v>750</v>
      </c>
      <c r="R44" s="67">
        <v>0</v>
      </c>
      <c r="S44" s="67">
        <v>0</v>
      </c>
      <c r="T44" s="67">
        <v>0</v>
      </c>
      <c r="U44" s="67">
        <v>0</v>
      </c>
    </row>
    <row r="45" spans="1:21" ht="12.75">
      <c r="A45" s="206" t="s">
        <v>57</v>
      </c>
      <c r="B45" s="207"/>
      <c r="C45" s="208"/>
      <c r="D45" s="176">
        <f>D44+D43</f>
        <v>4115.46</v>
      </c>
      <c r="E45" s="72">
        <f aca="true" t="shared" si="2" ref="E45:U45">E43</f>
        <v>1115.46</v>
      </c>
      <c r="F45" s="72">
        <f t="shared" si="2"/>
        <v>0</v>
      </c>
      <c r="G45" s="72">
        <f t="shared" si="2"/>
        <v>0</v>
      </c>
      <c r="H45" s="72">
        <f t="shared" si="2"/>
        <v>0</v>
      </c>
      <c r="I45" s="72">
        <f>I44+I43</f>
        <v>3000</v>
      </c>
      <c r="J45" s="72">
        <f t="shared" si="2"/>
        <v>0</v>
      </c>
      <c r="K45" s="72">
        <f t="shared" si="2"/>
        <v>0</v>
      </c>
      <c r="L45" s="72">
        <f t="shared" si="2"/>
        <v>1115.46</v>
      </c>
      <c r="M45" s="72">
        <f t="shared" si="2"/>
        <v>0</v>
      </c>
      <c r="N45" s="72">
        <f>N43+N44</f>
        <v>1865.46</v>
      </c>
      <c r="O45" s="72">
        <f>O43+O44</f>
        <v>750</v>
      </c>
      <c r="P45" s="72">
        <f>P43+P44</f>
        <v>750</v>
      </c>
      <c r="Q45" s="72">
        <f>Q43+Q44</f>
        <v>750</v>
      </c>
      <c r="R45" s="72">
        <f t="shared" si="2"/>
        <v>0</v>
      </c>
      <c r="S45" s="72">
        <f t="shared" si="2"/>
        <v>0</v>
      </c>
      <c r="T45" s="72">
        <f t="shared" si="2"/>
        <v>0</v>
      </c>
      <c r="U45" s="72">
        <f t="shared" si="2"/>
        <v>0</v>
      </c>
    </row>
    <row r="46" spans="1:21" ht="12.75">
      <c r="A46" s="203" t="s">
        <v>29</v>
      </c>
      <c r="B46" s="204"/>
      <c r="C46" s="205"/>
      <c r="D46" s="81">
        <f>D45+D37+D26+D22+D20</f>
        <v>7901.11</v>
      </c>
      <c r="E46" s="81">
        <f>E45+E37+E26+E22+E20</f>
        <v>4646</v>
      </c>
      <c r="F46" s="81">
        <f aca="true" t="shared" si="3" ref="F46:U46">F45+F37+F26+F22+F20</f>
        <v>0</v>
      </c>
      <c r="G46" s="81">
        <f t="shared" si="3"/>
        <v>0</v>
      </c>
      <c r="H46" s="81">
        <f t="shared" si="3"/>
        <v>0</v>
      </c>
      <c r="I46" s="81">
        <f t="shared" si="3"/>
        <v>3000</v>
      </c>
      <c r="J46" s="81">
        <f t="shared" si="3"/>
        <v>0</v>
      </c>
      <c r="K46" s="81">
        <f t="shared" si="3"/>
        <v>255.11</v>
      </c>
      <c r="L46" s="81">
        <f t="shared" si="3"/>
        <v>4078.1099999999997</v>
      </c>
      <c r="M46" s="81">
        <f t="shared" si="3"/>
        <v>0</v>
      </c>
      <c r="N46" s="81">
        <f>N45+N37+N26+N22+N20</f>
        <v>1865.46</v>
      </c>
      <c r="O46" s="81">
        <f>O45+O37+O26+O22+O20</f>
        <v>1188.33</v>
      </c>
      <c r="P46" s="81">
        <f>P45+P37+P26+P22+P20</f>
        <v>1688.83</v>
      </c>
      <c r="Q46" s="81">
        <f>Q45+Q37+Q26+Q22+Q20</f>
        <v>2335.49</v>
      </c>
      <c r="R46" s="81">
        <f>R45+R37+R26+R22+R20</f>
        <v>207.34948642613702</v>
      </c>
      <c r="S46" s="81">
        <f t="shared" si="3"/>
        <v>0</v>
      </c>
      <c r="T46" s="81">
        <f t="shared" si="3"/>
        <v>0</v>
      </c>
      <c r="U46" s="81">
        <f t="shared" si="3"/>
        <v>261</v>
      </c>
    </row>
    <row r="47" spans="1:21" ht="12.75">
      <c r="A47" s="85" t="s">
        <v>25</v>
      </c>
      <c r="B47" s="76"/>
      <c r="C47" s="209" t="s">
        <v>86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1"/>
    </row>
    <row r="48" spans="1:21" ht="12.75">
      <c r="A48" s="54" t="s">
        <v>42</v>
      </c>
      <c r="B48" s="56"/>
      <c r="C48" s="186" t="s">
        <v>61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8"/>
    </row>
    <row r="49" spans="1:21" ht="12.75">
      <c r="A49" s="189" t="s">
        <v>43</v>
      </c>
      <c r="B49" s="190"/>
      <c r="C49" s="191"/>
      <c r="D49" s="8"/>
      <c r="E49" s="8"/>
      <c r="F49" s="29"/>
      <c r="G49" s="29"/>
      <c r="H49" s="29"/>
      <c r="I49" s="29"/>
      <c r="J49" s="29"/>
      <c r="K49" s="29"/>
      <c r="L49" s="29"/>
      <c r="M49" s="8"/>
      <c r="N49" s="8"/>
      <c r="O49" s="8"/>
      <c r="P49" s="8"/>
      <c r="Q49" s="8"/>
      <c r="R49" s="8"/>
      <c r="S49" s="8"/>
      <c r="T49" s="4"/>
      <c r="U49" s="4"/>
    </row>
    <row r="50" spans="1:21" ht="12.75" customHeight="1">
      <c r="A50" s="54" t="s">
        <v>114</v>
      </c>
      <c r="B50" s="186" t="s">
        <v>60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8"/>
    </row>
    <row r="51" spans="1:21" ht="12.75">
      <c r="A51" s="54"/>
      <c r="B51" s="3"/>
      <c r="C51" s="4"/>
      <c r="D51" s="4"/>
      <c r="E51" s="4"/>
      <c r="F51" s="29"/>
      <c r="G51" s="29"/>
      <c r="H51" s="29"/>
      <c r="I51" s="29"/>
      <c r="J51" s="29"/>
      <c r="K51" s="29"/>
      <c r="L51" s="4"/>
      <c r="M51" s="4"/>
      <c r="N51" s="4"/>
      <c r="O51" s="4"/>
      <c r="P51" s="4"/>
      <c r="Q51" s="4"/>
      <c r="R51" s="57"/>
      <c r="S51" s="57"/>
      <c r="T51" s="4"/>
      <c r="U51" s="4"/>
    </row>
    <row r="52" spans="1:21" ht="12.75">
      <c r="A52" s="180" t="s">
        <v>115</v>
      </c>
      <c r="B52" s="181"/>
      <c r="C52" s="182"/>
      <c r="D52" s="3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8"/>
      <c r="S52" s="8"/>
      <c r="T52" s="8"/>
      <c r="U52" s="8"/>
    </row>
    <row r="53" spans="1:21" ht="12.75">
      <c r="A53" s="58" t="s">
        <v>116</v>
      </c>
      <c r="B53" s="183" t="s">
        <v>72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5"/>
    </row>
    <row r="54" spans="1:21" ht="12.75">
      <c r="A54" s="58" t="s">
        <v>131</v>
      </c>
      <c r="B54" s="166" t="s">
        <v>132</v>
      </c>
      <c r="C54" s="74" t="s">
        <v>133</v>
      </c>
      <c r="D54" s="72">
        <v>2116.67</v>
      </c>
      <c r="E54" s="67">
        <f>D54</f>
        <v>2116.67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2116.67</v>
      </c>
      <c r="M54" s="67">
        <v>0</v>
      </c>
      <c r="N54" s="67">
        <v>0</v>
      </c>
      <c r="O54" s="67">
        <v>116.67</v>
      </c>
      <c r="P54" s="67">
        <v>1000</v>
      </c>
      <c r="Q54" s="67">
        <v>1000</v>
      </c>
      <c r="R54" s="67">
        <f>D54/U54*12</f>
        <v>68.64875675675675</v>
      </c>
      <c r="S54" s="67">
        <v>0</v>
      </c>
      <c r="T54" s="67">
        <v>0</v>
      </c>
      <c r="U54" s="67">
        <v>370</v>
      </c>
    </row>
    <row r="55" spans="1:21" ht="24">
      <c r="A55" s="58" t="s">
        <v>134</v>
      </c>
      <c r="B55" s="166" t="s">
        <v>207</v>
      </c>
      <c r="C55" s="74" t="s">
        <v>208</v>
      </c>
      <c r="D55" s="72">
        <v>516.79</v>
      </c>
      <c r="E55" s="67">
        <v>516.79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516.79</v>
      </c>
      <c r="M55" s="67">
        <v>0</v>
      </c>
      <c r="N55" s="67">
        <v>0</v>
      </c>
      <c r="O55" s="67">
        <v>0</v>
      </c>
      <c r="P55" s="67">
        <v>0</v>
      </c>
      <c r="Q55" s="67">
        <v>516.79</v>
      </c>
      <c r="R55" s="67">
        <v>0</v>
      </c>
      <c r="S55" s="67">
        <v>0</v>
      </c>
      <c r="T55" s="67">
        <v>0</v>
      </c>
      <c r="U55" s="67">
        <v>0</v>
      </c>
    </row>
    <row r="56" spans="1:21" ht="12.75">
      <c r="A56" s="58" t="s">
        <v>210</v>
      </c>
      <c r="B56" s="166" t="s">
        <v>212</v>
      </c>
      <c r="C56" s="74" t="s">
        <v>208</v>
      </c>
      <c r="D56" s="72">
        <v>168.7</v>
      </c>
      <c r="E56" s="67">
        <v>168.7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168.7</v>
      </c>
      <c r="M56" s="67">
        <v>0</v>
      </c>
      <c r="N56" s="67">
        <v>0</v>
      </c>
      <c r="O56" s="67">
        <v>0</v>
      </c>
      <c r="P56" s="67">
        <v>0</v>
      </c>
      <c r="Q56" s="67">
        <v>168.7</v>
      </c>
      <c r="R56" s="67">
        <v>0</v>
      </c>
      <c r="S56" s="67">
        <v>0</v>
      </c>
      <c r="T56" s="67">
        <v>0</v>
      </c>
      <c r="U56" s="67">
        <v>0</v>
      </c>
    </row>
    <row r="57" spans="1:21" ht="12.75">
      <c r="A57" s="54" t="s">
        <v>211</v>
      </c>
      <c r="B57" s="166" t="s">
        <v>213</v>
      </c>
      <c r="C57" s="74" t="s">
        <v>133</v>
      </c>
      <c r="D57" s="72">
        <v>407.5</v>
      </c>
      <c r="E57" s="67">
        <v>407.5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82">
        <f>K57+E57</f>
        <v>407.5</v>
      </c>
      <c r="M57" s="82">
        <v>0</v>
      </c>
      <c r="N57" s="82">
        <v>0</v>
      </c>
      <c r="O57" s="82">
        <v>0</v>
      </c>
      <c r="P57" s="82">
        <v>407.5</v>
      </c>
      <c r="Q57" s="82">
        <v>0</v>
      </c>
      <c r="R57" s="83">
        <f>D57/U57*12</f>
        <v>27.471910112359552</v>
      </c>
      <c r="S57" s="83">
        <v>0</v>
      </c>
      <c r="T57" s="82">
        <v>0</v>
      </c>
      <c r="U57" s="82">
        <v>178</v>
      </c>
    </row>
    <row r="58" spans="1:21" ht="12.75">
      <c r="A58" s="180" t="s">
        <v>117</v>
      </c>
      <c r="B58" s="181"/>
      <c r="C58" s="182"/>
      <c r="D58" s="62">
        <f>D57+D56+D55+D54</f>
        <v>3209.66</v>
      </c>
      <c r="E58" s="62">
        <f aca="true" t="shared" si="4" ref="E58:U58">E57+E56+E55+E54</f>
        <v>3209.66</v>
      </c>
      <c r="F58" s="62">
        <f t="shared" si="4"/>
        <v>0</v>
      </c>
      <c r="G58" s="62">
        <f t="shared" si="4"/>
        <v>0</v>
      </c>
      <c r="H58" s="62">
        <f t="shared" si="4"/>
        <v>0</v>
      </c>
      <c r="I58" s="62">
        <f t="shared" si="4"/>
        <v>0</v>
      </c>
      <c r="J58" s="62">
        <f t="shared" si="4"/>
        <v>0</v>
      </c>
      <c r="K58" s="62">
        <f t="shared" si="4"/>
        <v>0</v>
      </c>
      <c r="L58" s="62">
        <f t="shared" si="4"/>
        <v>3209.66</v>
      </c>
      <c r="M58" s="62">
        <f t="shared" si="4"/>
        <v>0</v>
      </c>
      <c r="N58" s="62">
        <f t="shared" si="4"/>
        <v>0</v>
      </c>
      <c r="O58" s="62">
        <f t="shared" si="4"/>
        <v>116.67</v>
      </c>
      <c r="P58" s="62">
        <f t="shared" si="4"/>
        <v>1407.5</v>
      </c>
      <c r="Q58" s="62">
        <f t="shared" si="4"/>
        <v>1685.49</v>
      </c>
      <c r="R58" s="62">
        <f t="shared" si="4"/>
        <v>96.1206668691163</v>
      </c>
      <c r="S58" s="62">
        <f t="shared" si="4"/>
        <v>0</v>
      </c>
      <c r="T58" s="62">
        <f t="shared" si="4"/>
        <v>0</v>
      </c>
      <c r="U58" s="62">
        <f t="shared" si="4"/>
        <v>548</v>
      </c>
    </row>
    <row r="59" spans="1:21" ht="12.75">
      <c r="A59" s="53" t="s">
        <v>46</v>
      </c>
      <c r="B59" s="193" t="s">
        <v>52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5"/>
    </row>
    <row r="60" spans="1:21" ht="12.75">
      <c r="A60" s="28"/>
      <c r="B60" s="59"/>
      <c r="C60" s="59"/>
      <c r="D60" s="59"/>
      <c r="E60" s="4"/>
      <c r="F60" s="29"/>
      <c r="G60" s="29"/>
      <c r="H60" s="29"/>
      <c r="I60" s="29"/>
      <c r="J60" s="29"/>
      <c r="K60" s="2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1" ht="12.75">
      <c r="A61" s="180" t="s">
        <v>49</v>
      </c>
      <c r="B61" s="181"/>
      <c r="C61" s="18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8"/>
      <c r="S61" s="8"/>
      <c r="T61" s="4"/>
      <c r="U61" s="4"/>
    </row>
    <row r="62" spans="1:21" ht="12.75">
      <c r="A62" s="30" t="s">
        <v>47</v>
      </c>
      <c r="B62" s="183" t="s">
        <v>22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5"/>
    </row>
    <row r="63" spans="1:21" ht="12.75">
      <c r="A63" s="53"/>
      <c r="B63" s="2"/>
      <c r="C63" s="8"/>
      <c r="D63" s="8"/>
      <c r="E63" s="4"/>
      <c r="F63" s="29"/>
      <c r="G63" s="29"/>
      <c r="H63" s="29"/>
      <c r="I63" s="29"/>
      <c r="J63" s="29"/>
      <c r="K63" s="29"/>
      <c r="L63" s="8"/>
      <c r="M63" s="8"/>
      <c r="N63" s="8"/>
      <c r="O63" s="8"/>
      <c r="P63" s="8"/>
      <c r="Q63" s="8"/>
      <c r="R63" s="4"/>
      <c r="S63" s="4"/>
      <c r="T63" s="8"/>
      <c r="U63" s="8"/>
    </row>
    <row r="64" spans="1:21" ht="12.75">
      <c r="A64" s="180" t="s">
        <v>118</v>
      </c>
      <c r="B64" s="181"/>
      <c r="C64" s="182"/>
      <c r="D64" s="35"/>
      <c r="E64" s="4"/>
      <c r="F64" s="29"/>
      <c r="G64" s="29"/>
      <c r="H64" s="29"/>
      <c r="I64" s="29"/>
      <c r="J64" s="29"/>
      <c r="K64" s="29"/>
      <c r="L64" s="4"/>
      <c r="M64" s="4"/>
      <c r="N64" s="4"/>
      <c r="O64" s="4"/>
      <c r="P64" s="4"/>
      <c r="Q64" s="4"/>
      <c r="R64" s="8"/>
      <c r="S64" s="8"/>
      <c r="T64" s="60"/>
      <c r="U64" s="60"/>
    </row>
    <row r="65" spans="1:2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2" t="s">
        <v>50</v>
      </c>
      <c r="B66" s="183" t="s">
        <v>24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5"/>
    </row>
    <row r="67" spans="1:21" ht="24.75" customHeight="1">
      <c r="A67" s="168" t="s">
        <v>135</v>
      </c>
      <c r="B67" s="166" t="s">
        <v>214</v>
      </c>
      <c r="C67" s="74" t="s">
        <v>133</v>
      </c>
      <c r="D67" s="84">
        <v>1174.34</v>
      </c>
      <c r="E67" s="74">
        <v>1174.34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82">
        <v>1174.34</v>
      </c>
      <c r="M67" s="82">
        <v>0</v>
      </c>
      <c r="N67" s="74">
        <v>200</v>
      </c>
      <c r="O67" s="67">
        <v>974.34</v>
      </c>
      <c r="P67" s="67">
        <v>0</v>
      </c>
      <c r="Q67" s="67">
        <v>0</v>
      </c>
      <c r="R67" s="67">
        <f>D67/U67*12</f>
        <v>582.3173553719008</v>
      </c>
      <c r="S67" s="67">
        <v>0</v>
      </c>
      <c r="T67" s="67">
        <v>0</v>
      </c>
      <c r="U67" s="67">
        <v>24.2</v>
      </c>
    </row>
    <row r="68" spans="1:21" ht="24.75" customHeight="1">
      <c r="A68" s="177" t="s">
        <v>215</v>
      </c>
      <c r="B68" s="169" t="s">
        <v>216</v>
      </c>
      <c r="C68" s="79"/>
      <c r="D68" s="84"/>
      <c r="E68" s="74"/>
      <c r="F68" s="68"/>
      <c r="G68" s="68"/>
      <c r="H68" s="68"/>
      <c r="I68" s="68"/>
      <c r="J68" s="68"/>
      <c r="K68" s="68"/>
      <c r="L68" s="82"/>
      <c r="M68" s="82"/>
      <c r="N68" s="74"/>
      <c r="O68" s="67"/>
      <c r="P68" s="67"/>
      <c r="Q68" s="67"/>
      <c r="R68" s="67"/>
      <c r="S68" s="67"/>
      <c r="T68" s="67"/>
      <c r="U68" s="67"/>
    </row>
    <row r="69" spans="1:21" ht="18" customHeight="1">
      <c r="A69" s="178"/>
      <c r="B69" s="166" t="s">
        <v>217</v>
      </c>
      <c r="C69" s="74" t="s">
        <v>133</v>
      </c>
      <c r="D69" s="84">
        <v>27.71</v>
      </c>
      <c r="E69" s="74">
        <v>27.71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82">
        <v>27.71</v>
      </c>
      <c r="M69" s="82">
        <v>0</v>
      </c>
      <c r="N69" s="82">
        <v>27.71</v>
      </c>
      <c r="O69" s="67">
        <v>0</v>
      </c>
      <c r="P69" s="67">
        <v>0</v>
      </c>
      <c r="Q69" s="67">
        <v>0</v>
      </c>
      <c r="R69" s="67">
        <v>27.71</v>
      </c>
      <c r="S69" s="67">
        <v>0</v>
      </c>
      <c r="T69" s="67">
        <v>0</v>
      </c>
      <c r="U69" s="67">
        <v>0</v>
      </c>
    </row>
    <row r="70" spans="1:21" ht="15" customHeight="1">
      <c r="A70" s="178"/>
      <c r="B70" s="166" t="s">
        <v>218</v>
      </c>
      <c r="C70" s="74" t="s">
        <v>133</v>
      </c>
      <c r="D70" s="84">
        <v>49.99</v>
      </c>
      <c r="E70" s="74">
        <v>49.99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82">
        <v>49.99</v>
      </c>
      <c r="M70" s="82">
        <v>0</v>
      </c>
      <c r="N70" s="82">
        <v>49.99</v>
      </c>
      <c r="O70" s="67">
        <v>0</v>
      </c>
      <c r="P70" s="67">
        <v>0</v>
      </c>
      <c r="Q70" s="67">
        <v>0</v>
      </c>
      <c r="R70" s="67">
        <v>49.99</v>
      </c>
      <c r="S70" s="67">
        <v>0</v>
      </c>
      <c r="T70" s="67">
        <v>0</v>
      </c>
      <c r="U70" s="67">
        <v>0</v>
      </c>
    </row>
    <row r="71" spans="1:21" ht="16.5" customHeight="1">
      <c r="A71" s="179"/>
      <c r="B71" s="166" t="s">
        <v>219</v>
      </c>
      <c r="C71" s="74" t="s">
        <v>133</v>
      </c>
      <c r="D71" s="84">
        <v>44.3</v>
      </c>
      <c r="E71" s="74">
        <v>44.3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82">
        <v>44.3</v>
      </c>
      <c r="M71" s="82">
        <v>0</v>
      </c>
      <c r="N71" s="82">
        <v>44.3</v>
      </c>
      <c r="O71" s="67">
        <v>0</v>
      </c>
      <c r="P71" s="67">
        <v>0</v>
      </c>
      <c r="Q71" s="67">
        <v>0</v>
      </c>
      <c r="R71" s="67">
        <v>44.3</v>
      </c>
      <c r="S71" s="67">
        <v>0</v>
      </c>
      <c r="T71" s="67">
        <v>0</v>
      </c>
      <c r="U71" s="67">
        <v>0</v>
      </c>
    </row>
    <row r="72" spans="1:21" ht="12.75">
      <c r="A72" s="197" t="s">
        <v>51</v>
      </c>
      <c r="B72" s="197"/>
      <c r="C72" s="197"/>
      <c r="D72" s="62">
        <f>D67+D69+D70+D71</f>
        <v>1296.34</v>
      </c>
      <c r="E72" s="8">
        <f>E67+E69+E70+E71</f>
        <v>1296.34</v>
      </c>
      <c r="F72" s="8">
        <f aca="true" t="shared" si="5" ref="F72:U72">F67+F69+F70+F71</f>
        <v>0</v>
      </c>
      <c r="G72" s="8">
        <f t="shared" si="5"/>
        <v>0</v>
      </c>
      <c r="H72" s="8">
        <f t="shared" si="5"/>
        <v>0</v>
      </c>
      <c r="I72" s="8">
        <f t="shared" si="5"/>
        <v>0</v>
      </c>
      <c r="J72" s="8">
        <f t="shared" si="5"/>
        <v>0</v>
      </c>
      <c r="K72" s="8">
        <f t="shared" si="5"/>
        <v>0</v>
      </c>
      <c r="L72" s="8">
        <f t="shared" si="5"/>
        <v>1296.34</v>
      </c>
      <c r="M72" s="8">
        <f t="shared" si="5"/>
        <v>0</v>
      </c>
      <c r="N72" s="8">
        <f t="shared" si="5"/>
        <v>322</v>
      </c>
      <c r="O72" s="8">
        <f t="shared" si="5"/>
        <v>974.34</v>
      </c>
      <c r="P72" s="8">
        <f t="shared" si="5"/>
        <v>0</v>
      </c>
      <c r="Q72" s="8">
        <f t="shared" si="5"/>
        <v>0</v>
      </c>
      <c r="R72" s="62">
        <f t="shared" si="5"/>
        <v>704.3173553719008</v>
      </c>
      <c r="S72" s="8">
        <f t="shared" si="5"/>
        <v>0</v>
      </c>
      <c r="T72" s="8">
        <f t="shared" si="5"/>
        <v>0</v>
      </c>
      <c r="U72" s="8">
        <f t="shared" si="5"/>
        <v>24.2</v>
      </c>
    </row>
    <row r="73" spans="1:21" ht="12.75">
      <c r="A73" s="198" t="s">
        <v>30</v>
      </c>
      <c r="B73" s="198"/>
      <c r="C73" s="198"/>
      <c r="D73" s="81">
        <f>D72+D58</f>
        <v>4506</v>
      </c>
      <c r="E73" s="81">
        <f aca="true" t="shared" si="6" ref="E73:U73">E72+E58</f>
        <v>4506</v>
      </c>
      <c r="F73" s="81">
        <f t="shared" si="6"/>
        <v>0</v>
      </c>
      <c r="G73" s="81">
        <f t="shared" si="6"/>
        <v>0</v>
      </c>
      <c r="H73" s="81">
        <f t="shared" si="6"/>
        <v>0</v>
      </c>
      <c r="I73" s="81">
        <f t="shared" si="6"/>
        <v>0</v>
      </c>
      <c r="J73" s="81">
        <f t="shared" si="6"/>
        <v>0</v>
      </c>
      <c r="K73" s="81">
        <f t="shared" si="6"/>
        <v>0</v>
      </c>
      <c r="L73" s="81">
        <f>L72+L58</f>
        <v>4506</v>
      </c>
      <c r="M73" s="81">
        <f t="shared" si="6"/>
        <v>0</v>
      </c>
      <c r="N73" s="81">
        <f>N72+N58</f>
        <v>322</v>
      </c>
      <c r="O73" s="81">
        <f>O72+O58</f>
        <v>1091.01</v>
      </c>
      <c r="P73" s="81">
        <f>P72+P58</f>
        <v>1407.5</v>
      </c>
      <c r="Q73" s="81">
        <f>Q72+Q58</f>
        <v>1685.49</v>
      </c>
      <c r="R73" s="81">
        <f t="shared" si="6"/>
        <v>800.4380222410172</v>
      </c>
      <c r="S73" s="81">
        <f t="shared" si="6"/>
        <v>0</v>
      </c>
      <c r="T73" s="81">
        <f t="shared" si="6"/>
        <v>0</v>
      </c>
      <c r="U73" s="81">
        <f t="shared" si="6"/>
        <v>572.2</v>
      </c>
    </row>
    <row r="74" spans="1:21" ht="12.75">
      <c r="A74" s="199" t="s">
        <v>119</v>
      </c>
      <c r="B74" s="199"/>
      <c r="C74" s="199"/>
      <c r="D74" s="80">
        <f aca="true" t="shared" si="7" ref="D74:Q74">D73+D46</f>
        <v>12407.11</v>
      </c>
      <c r="E74" s="80">
        <f t="shared" si="7"/>
        <v>9152</v>
      </c>
      <c r="F74" s="80">
        <f t="shared" si="7"/>
        <v>0</v>
      </c>
      <c r="G74" s="80">
        <f t="shared" si="7"/>
        <v>0</v>
      </c>
      <c r="H74" s="80">
        <f t="shared" si="7"/>
        <v>0</v>
      </c>
      <c r="I74" s="80">
        <f t="shared" si="7"/>
        <v>3000</v>
      </c>
      <c r="J74" s="80">
        <f t="shared" si="7"/>
        <v>0</v>
      </c>
      <c r="K74" s="80">
        <f>K73+K46</f>
        <v>255.11</v>
      </c>
      <c r="L74" s="80">
        <f t="shared" si="7"/>
        <v>8584.11</v>
      </c>
      <c r="M74" s="80">
        <f t="shared" si="7"/>
        <v>0</v>
      </c>
      <c r="N74" s="80">
        <f t="shared" si="7"/>
        <v>2187.46</v>
      </c>
      <c r="O74" s="80">
        <f t="shared" si="7"/>
        <v>2279.34</v>
      </c>
      <c r="P74" s="80">
        <f t="shared" si="7"/>
        <v>3096.33</v>
      </c>
      <c r="Q74" s="80">
        <f t="shared" si="7"/>
        <v>4020.9799999999996</v>
      </c>
      <c r="R74" s="80">
        <f>R72+R73</f>
        <v>1504.755377612918</v>
      </c>
      <c r="S74" s="80">
        <f>S73+S46</f>
        <v>0</v>
      </c>
      <c r="T74" s="80">
        <f>T73+T46</f>
        <v>0</v>
      </c>
      <c r="U74" s="80">
        <f>U73+U46</f>
        <v>833.2</v>
      </c>
    </row>
    <row r="75" spans="1:20" ht="12.75">
      <c r="A75" s="5" t="s">
        <v>120</v>
      </c>
      <c r="B75" s="61"/>
      <c r="C75" s="61"/>
      <c r="D75" s="61"/>
      <c r="E75" s="61"/>
      <c r="F75" s="10"/>
      <c r="G75" s="10"/>
      <c r="H75" s="10"/>
      <c r="I75" s="10"/>
      <c r="L75" s="192"/>
      <c r="M75" s="192"/>
      <c r="T75" s="5"/>
    </row>
    <row r="76" spans="1:11" ht="12.75">
      <c r="A76" s="12" t="s">
        <v>88</v>
      </c>
      <c r="B76" s="5"/>
      <c r="C76" s="13"/>
      <c r="D76" s="13"/>
      <c r="E76" s="13"/>
      <c r="F76" s="13"/>
      <c r="G76" s="13"/>
      <c r="H76" s="13"/>
      <c r="I76" s="13"/>
      <c r="J76" s="13"/>
      <c r="K76" s="13"/>
    </row>
    <row r="77" spans="1:9" ht="12.75">
      <c r="A77" s="12" t="s">
        <v>121</v>
      </c>
      <c r="B77" s="12"/>
      <c r="C77" s="13"/>
      <c r="D77" s="13"/>
      <c r="E77" s="13"/>
      <c r="F77" s="13"/>
      <c r="G77" s="13"/>
      <c r="H77" s="13"/>
      <c r="I77" s="13"/>
    </row>
    <row r="78" spans="1:4" ht="12.75">
      <c r="A78" s="202"/>
      <c r="B78" s="202"/>
      <c r="C78" s="202"/>
      <c r="D78" s="202"/>
    </row>
    <row r="79" spans="1:13" ht="13.5" thickBot="1">
      <c r="A79" s="86" t="s">
        <v>138</v>
      </c>
      <c r="B79" s="86"/>
      <c r="C79" s="87"/>
      <c r="D79" s="87"/>
      <c r="E79" s="87"/>
      <c r="F79" s="200"/>
      <c r="G79" s="200"/>
      <c r="H79" s="200"/>
      <c r="I79" s="87"/>
      <c r="J79" s="87"/>
      <c r="K79" s="200" t="s">
        <v>139</v>
      </c>
      <c r="L79" s="200"/>
      <c r="M79" s="200"/>
    </row>
    <row r="80" spans="1:13" ht="12.75">
      <c r="A80" s="196" t="s">
        <v>27</v>
      </c>
      <c r="B80" s="196"/>
      <c r="C80" s="196"/>
      <c r="F80" s="201" t="s">
        <v>3</v>
      </c>
      <c r="G80" s="201"/>
      <c r="H80" s="201"/>
      <c r="J80" s="201" t="s">
        <v>140</v>
      </c>
      <c r="K80" s="201"/>
      <c r="L80" s="201"/>
      <c r="M80" s="201"/>
    </row>
  </sheetData>
  <sheetProtection/>
  <mergeCells count="77">
    <mergeCell ref="J80:M80"/>
    <mergeCell ref="O1:U1"/>
    <mergeCell ref="B2:E2"/>
    <mergeCell ref="O2:U2"/>
    <mergeCell ref="B3:E3"/>
    <mergeCell ref="O3:U3"/>
    <mergeCell ref="B4:E5"/>
    <mergeCell ref="O4:U5"/>
    <mergeCell ref="B6:E6"/>
    <mergeCell ref="O6:U6"/>
    <mergeCell ref="A9:U9"/>
    <mergeCell ref="A10:U10"/>
    <mergeCell ref="A11:U11"/>
    <mergeCell ref="A12:A15"/>
    <mergeCell ref="B12:B15"/>
    <mergeCell ref="C12:C15"/>
    <mergeCell ref="D12:K12"/>
    <mergeCell ref="L12:M12"/>
    <mergeCell ref="N12:Q12"/>
    <mergeCell ref="R12:R15"/>
    <mergeCell ref="S12:S15"/>
    <mergeCell ref="T12:T15"/>
    <mergeCell ref="U12:U15"/>
    <mergeCell ref="D13:D15"/>
    <mergeCell ref="E13:K13"/>
    <mergeCell ref="L13:L15"/>
    <mergeCell ref="M13:M15"/>
    <mergeCell ref="N13:N15"/>
    <mergeCell ref="O13:O15"/>
    <mergeCell ref="P13:P15"/>
    <mergeCell ref="Q13:Q15"/>
    <mergeCell ref="E14:E15"/>
    <mergeCell ref="F14:F15"/>
    <mergeCell ref="G14:G15"/>
    <mergeCell ref="H14:H15"/>
    <mergeCell ref="I14:I15"/>
    <mergeCell ref="J14:K14"/>
    <mergeCell ref="C17:U17"/>
    <mergeCell ref="C18:U18"/>
    <mergeCell ref="A20:C20"/>
    <mergeCell ref="C21:U21"/>
    <mergeCell ref="A22:C22"/>
    <mergeCell ref="C23:U23"/>
    <mergeCell ref="A26:C26"/>
    <mergeCell ref="C27:U27"/>
    <mergeCell ref="A29:C29"/>
    <mergeCell ref="B30:U30"/>
    <mergeCell ref="A32:C32"/>
    <mergeCell ref="B33:U33"/>
    <mergeCell ref="A46:C46"/>
    <mergeCell ref="A45:C45"/>
    <mergeCell ref="C47:U47"/>
    <mergeCell ref="C48:U48"/>
    <mergeCell ref="A37:C37"/>
    <mergeCell ref="C38:U38"/>
    <mergeCell ref="A40:C40"/>
    <mergeCell ref="C42:U42"/>
    <mergeCell ref="L75:M75"/>
    <mergeCell ref="B59:U59"/>
    <mergeCell ref="A80:C80"/>
    <mergeCell ref="A72:C72"/>
    <mergeCell ref="A73:C73"/>
    <mergeCell ref="A74:C74"/>
    <mergeCell ref="F79:H79"/>
    <mergeCell ref="K79:M79"/>
    <mergeCell ref="F80:H80"/>
    <mergeCell ref="A78:D78"/>
    <mergeCell ref="A68:A71"/>
    <mergeCell ref="A58:C58"/>
    <mergeCell ref="B53:U53"/>
    <mergeCell ref="A52:C52"/>
    <mergeCell ref="B50:U50"/>
    <mergeCell ref="A49:C49"/>
    <mergeCell ref="B66:U66"/>
    <mergeCell ref="A64:C64"/>
    <mergeCell ref="B62:U62"/>
    <mergeCell ref="A61:C61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tabSelected="1" zoomScaleSheetLayoutView="100" workbookViewId="0" topLeftCell="A1">
      <selection activeCell="P94" sqref="P94"/>
    </sheetView>
  </sheetViews>
  <sheetFormatPr defaultColWidth="9.00390625" defaultRowHeight="12.75"/>
  <cols>
    <col min="1" max="1" width="10.375" style="14" customWidth="1"/>
    <col min="2" max="2" width="32.375" style="7" customWidth="1"/>
    <col min="3" max="3" width="10.125" style="7" customWidth="1"/>
    <col min="4" max="4" width="7.75390625" style="7" customWidth="1"/>
    <col min="5" max="5" width="7.375" style="7" customWidth="1"/>
    <col min="6" max="7" width="8.25390625" style="7" customWidth="1"/>
    <col min="8" max="8" width="12.375" style="7" customWidth="1"/>
    <col min="9" max="9" width="10.125" style="7" customWidth="1"/>
    <col min="10" max="10" width="10.375" style="7" customWidth="1"/>
    <col min="11" max="11" width="11.25390625" style="7" customWidth="1"/>
    <col min="12" max="12" width="9.00390625" style="7" customWidth="1"/>
    <col min="13" max="13" width="6.75390625" style="7" customWidth="1"/>
    <col min="14" max="14" width="7.875" style="7" customWidth="1"/>
    <col min="15" max="15" width="7.75390625" style="7" customWidth="1"/>
    <col min="16" max="16" width="8.00390625" style="7" customWidth="1"/>
    <col min="17" max="17" width="7.75390625" style="7" customWidth="1"/>
    <col min="18" max="18" width="8.625" style="7" customWidth="1"/>
    <col min="19" max="19" width="5.00390625" style="7" customWidth="1"/>
    <col min="20" max="20" width="6.75390625" style="27" customWidth="1"/>
    <col min="21" max="21" width="5.375" style="27" customWidth="1"/>
    <col min="22" max="22" width="4.375" style="27" customWidth="1"/>
    <col min="23" max="16384" width="9.125" style="7" customWidth="1"/>
  </cols>
  <sheetData>
    <row r="1" spans="13:22" ht="156.75" customHeight="1">
      <c r="M1" s="15"/>
      <c r="N1" s="250" t="s">
        <v>77</v>
      </c>
      <c r="O1" s="250"/>
      <c r="P1" s="250"/>
      <c r="Q1" s="250"/>
      <c r="R1" s="250"/>
      <c r="S1" s="250"/>
      <c r="T1" s="250"/>
      <c r="U1" s="250"/>
      <c r="V1" s="250"/>
    </row>
    <row r="2" spans="2:22" ht="15" customHeight="1">
      <c r="B2" s="286" t="s">
        <v>12</v>
      </c>
      <c r="C2" s="286"/>
      <c r="D2" s="286"/>
      <c r="E2" s="286"/>
      <c r="P2" s="286" t="s">
        <v>15</v>
      </c>
      <c r="Q2" s="286"/>
      <c r="R2" s="286"/>
      <c r="S2" s="286"/>
      <c r="T2" s="286"/>
      <c r="U2" s="286"/>
      <c r="V2" s="16"/>
    </row>
    <row r="3" spans="2:22" ht="17.25" customHeight="1">
      <c r="B3" s="287" t="s">
        <v>83</v>
      </c>
      <c r="C3" s="287"/>
      <c r="D3" s="287"/>
      <c r="E3" s="287"/>
      <c r="P3" s="251" t="s">
        <v>16</v>
      </c>
      <c r="Q3" s="251"/>
      <c r="R3" s="251"/>
      <c r="S3" s="251"/>
      <c r="T3" s="251"/>
      <c r="U3" s="251"/>
      <c r="V3" s="16"/>
    </row>
    <row r="4" spans="2:22" ht="12" customHeight="1">
      <c r="B4" s="17" t="s">
        <v>13</v>
      </c>
      <c r="C4" s="17"/>
      <c r="D4" s="17"/>
      <c r="E4" s="17"/>
      <c r="P4" s="298" t="s">
        <v>84</v>
      </c>
      <c r="Q4" s="298"/>
      <c r="R4" s="298"/>
      <c r="S4" s="298"/>
      <c r="T4" s="298"/>
      <c r="U4" s="298"/>
      <c r="V4" s="16"/>
    </row>
    <row r="5" spans="2:22" ht="12" customHeight="1">
      <c r="B5" s="18"/>
      <c r="C5" s="18"/>
      <c r="D5" s="18"/>
      <c r="E5" s="18"/>
      <c r="P5" s="298"/>
      <c r="Q5" s="298"/>
      <c r="R5" s="298"/>
      <c r="S5" s="298"/>
      <c r="T5" s="298"/>
      <c r="U5" s="298"/>
      <c r="V5" s="16"/>
    </row>
    <row r="6" spans="2:22" ht="12" customHeight="1">
      <c r="B6" s="290" t="s">
        <v>14</v>
      </c>
      <c r="C6" s="290"/>
      <c r="D6" s="290"/>
      <c r="E6" s="290"/>
      <c r="P6" s="251" t="s">
        <v>16</v>
      </c>
      <c r="Q6" s="251"/>
      <c r="R6" s="251"/>
      <c r="S6" s="251"/>
      <c r="T6" s="251"/>
      <c r="U6" s="251"/>
      <c r="V6" s="16"/>
    </row>
    <row r="7" spans="2:22" ht="12" customHeight="1">
      <c r="B7" s="20"/>
      <c r="C7" s="21"/>
      <c r="D7" s="21"/>
      <c r="E7" s="21"/>
      <c r="P7" s="22"/>
      <c r="Q7" s="23" t="s">
        <v>3</v>
      </c>
      <c r="S7" s="17"/>
      <c r="T7" s="42" t="s">
        <v>87</v>
      </c>
      <c r="U7" s="16"/>
      <c r="V7" s="16"/>
    </row>
    <row r="8" spans="20:22" ht="12" customHeight="1">
      <c r="T8" s="16"/>
      <c r="U8" s="16"/>
      <c r="V8" s="16"/>
    </row>
    <row r="9" spans="16:22" ht="14.25" customHeight="1">
      <c r="P9" s="19" t="s">
        <v>17</v>
      </c>
      <c r="Q9" s="19"/>
      <c r="R9" s="19"/>
      <c r="S9" s="19"/>
      <c r="T9" s="16"/>
      <c r="U9" s="16"/>
      <c r="V9" s="16"/>
    </row>
    <row r="10" spans="12:22" ht="12" customHeight="1">
      <c r="L10" s="20"/>
      <c r="M10" s="22"/>
      <c r="N10" s="22"/>
      <c r="O10" s="22"/>
      <c r="P10" s="16"/>
      <c r="Q10" s="16"/>
      <c r="R10" s="16"/>
      <c r="S10" s="16"/>
      <c r="T10" s="16"/>
      <c r="U10" s="16"/>
      <c r="V10" s="16"/>
    </row>
    <row r="11" spans="1:22" s="15" customFormat="1" ht="15.75" customHeight="1">
      <c r="A11" s="24"/>
      <c r="B11" s="25"/>
      <c r="C11" s="25"/>
      <c r="D11" s="25"/>
      <c r="E11" s="25"/>
      <c r="H11" s="26"/>
      <c r="I11" s="26"/>
      <c r="J11" s="26"/>
      <c r="K11" s="26"/>
      <c r="P11" s="25"/>
      <c r="Q11" s="25"/>
      <c r="R11" s="25"/>
      <c r="T11" s="10"/>
      <c r="U11" s="10"/>
      <c r="V11" s="10"/>
    </row>
    <row r="12" spans="1:22" ht="52.5" customHeight="1">
      <c r="A12" s="273" t="s">
        <v>173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</row>
    <row r="13" spans="1:22" ht="24" customHeight="1">
      <c r="A13" s="207" t="s">
        <v>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spans="1:22" ht="20.25" customHeight="1">
      <c r="A14" s="221" t="s">
        <v>18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</row>
    <row r="15" spans="1:22" ht="63.75" customHeight="1">
      <c r="A15" s="222" t="s">
        <v>0</v>
      </c>
      <c r="B15" s="222" t="s">
        <v>1</v>
      </c>
      <c r="C15" s="222" t="s">
        <v>31</v>
      </c>
      <c r="D15" s="280" t="s">
        <v>63</v>
      </c>
      <c r="E15" s="281"/>
      <c r="F15" s="281"/>
      <c r="G15" s="281"/>
      <c r="H15" s="281"/>
      <c r="I15" s="281"/>
      <c r="J15" s="281"/>
      <c r="K15" s="282"/>
      <c r="L15" s="280" t="s">
        <v>62</v>
      </c>
      <c r="M15" s="282"/>
      <c r="N15" s="299" t="s">
        <v>69</v>
      </c>
      <c r="O15" s="300"/>
      <c r="P15" s="300"/>
      <c r="Q15" s="300"/>
      <c r="R15" s="301"/>
      <c r="S15" s="222" t="s">
        <v>74</v>
      </c>
      <c r="T15" s="222" t="s">
        <v>71</v>
      </c>
      <c r="U15" s="222" t="s">
        <v>70</v>
      </c>
      <c r="V15" s="222" t="s">
        <v>75</v>
      </c>
    </row>
    <row r="16" spans="1:22" ht="15.75" customHeight="1">
      <c r="A16" s="223"/>
      <c r="B16" s="223"/>
      <c r="C16" s="223"/>
      <c r="D16" s="252" t="s">
        <v>4</v>
      </c>
      <c r="E16" s="183" t="s">
        <v>19</v>
      </c>
      <c r="F16" s="184"/>
      <c r="G16" s="184"/>
      <c r="H16" s="184"/>
      <c r="I16" s="184"/>
      <c r="J16" s="184"/>
      <c r="K16" s="185"/>
      <c r="L16" s="252" t="s">
        <v>66</v>
      </c>
      <c r="M16" s="252" t="s">
        <v>67</v>
      </c>
      <c r="N16" s="270" t="s">
        <v>68</v>
      </c>
      <c r="O16" s="241" t="s">
        <v>79</v>
      </c>
      <c r="P16" s="274" t="s">
        <v>80</v>
      </c>
      <c r="Q16" s="283" t="s">
        <v>81</v>
      </c>
      <c r="R16" s="254" t="s">
        <v>82</v>
      </c>
      <c r="S16" s="223"/>
      <c r="T16" s="223"/>
      <c r="U16" s="223"/>
      <c r="V16" s="223"/>
    </row>
    <row r="17" spans="1:22" ht="27" customHeight="1">
      <c r="A17" s="223"/>
      <c r="B17" s="223"/>
      <c r="C17" s="223"/>
      <c r="D17" s="253"/>
      <c r="E17" s="252" t="s">
        <v>64</v>
      </c>
      <c r="F17" s="252" t="s">
        <v>6</v>
      </c>
      <c r="G17" s="252" t="s">
        <v>76</v>
      </c>
      <c r="H17" s="252" t="s">
        <v>78</v>
      </c>
      <c r="I17" s="288" t="s">
        <v>20</v>
      </c>
      <c r="J17" s="289"/>
      <c r="K17" s="252" t="s">
        <v>65</v>
      </c>
      <c r="L17" s="253"/>
      <c r="M17" s="253"/>
      <c r="N17" s="271"/>
      <c r="O17" s="242"/>
      <c r="P17" s="275"/>
      <c r="Q17" s="284"/>
      <c r="R17" s="255"/>
      <c r="S17" s="223"/>
      <c r="T17" s="223"/>
      <c r="U17" s="223"/>
      <c r="V17" s="223"/>
    </row>
    <row r="18" spans="1:22" ht="116.25" customHeight="1">
      <c r="A18" s="224"/>
      <c r="B18" s="224"/>
      <c r="C18" s="224"/>
      <c r="D18" s="269"/>
      <c r="E18" s="253"/>
      <c r="F18" s="253"/>
      <c r="G18" s="253"/>
      <c r="H18" s="253"/>
      <c r="I18" s="41" t="s">
        <v>7</v>
      </c>
      <c r="J18" s="41" t="s">
        <v>8</v>
      </c>
      <c r="K18" s="253"/>
      <c r="L18" s="269"/>
      <c r="M18" s="269"/>
      <c r="N18" s="272"/>
      <c r="O18" s="243"/>
      <c r="P18" s="276"/>
      <c r="Q18" s="285"/>
      <c r="R18" s="256"/>
      <c r="S18" s="224"/>
      <c r="T18" s="224"/>
      <c r="U18" s="224"/>
      <c r="V18" s="224"/>
    </row>
    <row r="19" spans="1:22" s="39" customFormat="1" ht="15.75" customHeight="1">
      <c r="A19" s="37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  <c r="G19" s="28">
        <v>7</v>
      </c>
      <c r="H19" s="3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93">
        <v>14</v>
      </c>
      <c r="O19" s="125">
        <v>15</v>
      </c>
      <c r="P19" s="134">
        <v>16</v>
      </c>
      <c r="Q19" s="142">
        <v>17</v>
      </c>
      <c r="R19" s="149">
        <v>18</v>
      </c>
      <c r="S19" s="28">
        <v>19</v>
      </c>
      <c r="T19" s="28">
        <v>20</v>
      </c>
      <c r="U19" s="28">
        <v>21</v>
      </c>
      <c r="V19" s="28">
        <v>22</v>
      </c>
    </row>
    <row r="20" spans="1:22" ht="13.5" customHeight="1">
      <c r="A20" s="90" t="s">
        <v>21</v>
      </c>
      <c r="B20" s="203" t="s">
        <v>85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5"/>
    </row>
    <row r="21" spans="1:22" ht="13.5" customHeight="1">
      <c r="A21" s="2" t="s">
        <v>32</v>
      </c>
      <c r="B21" s="186" t="s">
        <v>61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8"/>
    </row>
    <row r="22" spans="1:22" ht="12">
      <c r="A22" s="94"/>
      <c r="B22" s="95"/>
      <c r="C22" s="96"/>
      <c r="D22" s="95"/>
      <c r="E22" s="97"/>
      <c r="F22" s="97"/>
      <c r="G22" s="97"/>
      <c r="H22" s="97"/>
      <c r="I22" s="97"/>
      <c r="J22" s="97"/>
      <c r="K22" s="97"/>
      <c r="L22" s="97"/>
      <c r="M22" s="97"/>
      <c r="N22" s="117"/>
      <c r="O22" s="127"/>
      <c r="P22" s="135"/>
      <c r="Q22" s="143"/>
      <c r="R22" s="150"/>
      <c r="S22" s="95"/>
      <c r="T22" s="95"/>
      <c r="U22" s="95"/>
      <c r="V22" s="95"/>
    </row>
    <row r="23" spans="1:22" ht="12.75" customHeight="1">
      <c r="A23" s="238" t="s">
        <v>34</v>
      </c>
      <c r="B23" s="239"/>
      <c r="C23" s="240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18"/>
      <c r="O23" s="127"/>
      <c r="P23" s="136"/>
      <c r="Q23" s="144"/>
      <c r="R23" s="151"/>
      <c r="S23" s="98"/>
      <c r="T23" s="98"/>
      <c r="U23" s="98"/>
      <c r="V23" s="98"/>
    </row>
    <row r="24" spans="1:22" ht="12.75" customHeight="1">
      <c r="A24" s="99" t="s">
        <v>11</v>
      </c>
      <c r="B24" s="277" t="s">
        <v>60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9"/>
    </row>
    <row r="25" spans="1:22" ht="25.5" customHeight="1">
      <c r="A25" s="94" t="s">
        <v>143</v>
      </c>
      <c r="B25" s="100" t="s">
        <v>144</v>
      </c>
      <c r="C25" s="101" t="s">
        <v>145</v>
      </c>
      <c r="D25" s="102">
        <v>1520</v>
      </c>
      <c r="E25" s="103">
        <f>D25</f>
        <v>1520</v>
      </c>
      <c r="F25" s="97"/>
      <c r="G25" s="97"/>
      <c r="H25" s="97"/>
      <c r="I25" s="97"/>
      <c r="J25" s="97"/>
      <c r="K25" s="97"/>
      <c r="L25" s="101"/>
      <c r="M25" s="101"/>
      <c r="N25" s="119"/>
      <c r="O25" s="126"/>
      <c r="P25" s="137">
        <v>1520</v>
      </c>
      <c r="Q25" s="145"/>
      <c r="R25" s="152"/>
      <c r="S25" s="101"/>
      <c r="T25" s="98"/>
      <c r="U25" s="98"/>
      <c r="V25" s="98"/>
    </row>
    <row r="26" spans="1:22" ht="38.25" customHeight="1">
      <c r="A26" s="94" t="s">
        <v>220</v>
      </c>
      <c r="B26" s="172" t="s">
        <v>221</v>
      </c>
      <c r="C26" s="171" t="s">
        <v>222</v>
      </c>
      <c r="D26" s="102">
        <v>520</v>
      </c>
      <c r="E26" s="103">
        <v>520</v>
      </c>
      <c r="F26" s="97"/>
      <c r="G26" s="97"/>
      <c r="H26" s="97"/>
      <c r="I26" s="97"/>
      <c r="J26" s="97"/>
      <c r="K26" s="97"/>
      <c r="L26" s="101"/>
      <c r="M26" s="101"/>
      <c r="N26" s="119"/>
      <c r="O26" s="132">
        <v>520</v>
      </c>
      <c r="P26" s="137"/>
      <c r="Q26" s="145"/>
      <c r="R26" s="152"/>
      <c r="S26" s="101"/>
      <c r="T26" s="164"/>
      <c r="U26" s="164"/>
      <c r="V26" s="164"/>
    </row>
    <row r="27" spans="1:22" ht="12.75" customHeight="1">
      <c r="A27" s="247" t="s">
        <v>35</v>
      </c>
      <c r="B27" s="248"/>
      <c r="C27" s="249"/>
      <c r="D27" s="115">
        <f>SUM(D25+D26)</f>
        <v>2040</v>
      </c>
      <c r="E27" s="115">
        <f>SUM(E25+E26)</f>
        <v>2040</v>
      </c>
      <c r="F27" s="115">
        <f aca="true" t="shared" si="0" ref="F27:U27">SUM(F25+F26)</f>
        <v>0</v>
      </c>
      <c r="G27" s="115">
        <f t="shared" si="0"/>
        <v>0</v>
      </c>
      <c r="H27" s="115">
        <f t="shared" si="0"/>
        <v>0</v>
      </c>
      <c r="I27" s="115">
        <f t="shared" si="0"/>
        <v>0</v>
      </c>
      <c r="J27" s="115">
        <f t="shared" si="0"/>
        <v>0</v>
      </c>
      <c r="K27" s="115">
        <f t="shared" si="0"/>
        <v>0</v>
      </c>
      <c r="L27" s="115">
        <f t="shared" si="0"/>
        <v>0</v>
      </c>
      <c r="M27" s="115">
        <f t="shared" si="0"/>
        <v>0</v>
      </c>
      <c r="N27" s="115">
        <f t="shared" si="0"/>
        <v>0</v>
      </c>
      <c r="O27" s="115">
        <f t="shared" si="0"/>
        <v>520</v>
      </c>
      <c r="P27" s="115">
        <f t="shared" si="0"/>
        <v>1520</v>
      </c>
      <c r="Q27" s="115">
        <f t="shared" si="0"/>
        <v>0</v>
      </c>
      <c r="R27" s="115">
        <f t="shared" si="0"/>
        <v>0</v>
      </c>
      <c r="S27" s="115">
        <f t="shared" si="0"/>
        <v>0</v>
      </c>
      <c r="T27" s="115">
        <f t="shared" si="0"/>
        <v>0</v>
      </c>
      <c r="U27" s="115">
        <f t="shared" si="0"/>
        <v>0</v>
      </c>
      <c r="V27" s="115">
        <f>SUM(V25)</f>
        <v>0</v>
      </c>
    </row>
    <row r="28" spans="1:22" s="44" customFormat="1" ht="14.25" customHeight="1">
      <c r="A28" s="99" t="s">
        <v>33</v>
      </c>
      <c r="B28" s="244" t="s">
        <v>91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6"/>
    </row>
    <row r="29" spans="1:22" ht="45.75" customHeight="1">
      <c r="A29" s="99" t="s">
        <v>146</v>
      </c>
      <c r="B29" s="104" t="s">
        <v>147</v>
      </c>
      <c r="C29" s="101" t="s">
        <v>148</v>
      </c>
      <c r="D29" s="102">
        <v>1476</v>
      </c>
      <c r="E29" s="105">
        <v>1476</v>
      </c>
      <c r="F29" s="97"/>
      <c r="G29" s="97"/>
      <c r="H29" s="97"/>
      <c r="I29" s="97"/>
      <c r="J29" s="97"/>
      <c r="K29" s="97"/>
      <c r="L29" s="101"/>
      <c r="M29" s="101"/>
      <c r="N29" s="119"/>
      <c r="O29" s="132">
        <v>1476</v>
      </c>
      <c r="P29" s="138"/>
      <c r="Q29" s="145"/>
      <c r="R29" s="152"/>
      <c r="S29" s="101"/>
      <c r="T29" s="101"/>
      <c r="U29" s="101"/>
      <c r="V29" s="101"/>
    </row>
    <row r="30" spans="1:22" ht="45.75" customHeight="1">
      <c r="A30" s="99" t="s">
        <v>150</v>
      </c>
      <c r="B30" s="104" t="s">
        <v>226</v>
      </c>
      <c r="C30" s="101" t="s">
        <v>227</v>
      </c>
      <c r="D30" s="102">
        <v>245</v>
      </c>
      <c r="E30" s="105">
        <v>245</v>
      </c>
      <c r="F30" s="97"/>
      <c r="G30" s="97"/>
      <c r="H30" s="97"/>
      <c r="I30" s="97"/>
      <c r="J30" s="97"/>
      <c r="K30" s="111"/>
      <c r="L30" s="101"/>
      <c r="M30" s="101"/>
      <c r="N30" s="119"/>
      <c r="O30" s="133">
        <v>245</v>
      </c>
      <c r="P30" s="138"/>
      <c r="Q30" s="145"/>
      <c r="R30" s="152"/>
      <c r="S30" s="101"/>
      <c r="T30" s="101"/>
      <c r="U30" s="112"/>
      <c r="V30" s="101"/>
    </row>
    <row r="31" spans="1:22" ht="45.75" customHeight="1">
      <c r="A31" s="99" t="s">
        <v>224</v>
      </c>
      <c r="B31" s="104" t="s">
        <v>228</v>
      </c>
      <c r="C31" s="101" t="s">
        <v>229</v>
      </c>
      <c r="D31" s="102">
        <v>525</v>
      </c>
      <c r="E31" s="105">
        <v>525</v>
      </c>
      <c r="F31" s="97"/>
      <c r="G31" s="97"/>
      <c r="H31" s="97"/>
      <c r="I31" s="97"/>
      <c r="J31" s="97"/>
      <c r="K31" s="111"/>
      <c r="L31" s="101"/>
      <c r="M31" s="101"/>
      <c r="N31" s="119"/>
      <c r="O31" s="133">
        <v>120</v>
      </c>
      <c r="P31" s="137">
        <v>210</v>
      </c>
      <c r="Q31" s="173">
        <v>195</v>
      </c>
      <c r="R31" s="152"/>
      <c r="S31" s="101"/>
      <c r="T31" s="101"/>
      <c r="U31" s="112"/>
      <c r="V31" s="101"/>
    </row>
    <row r="32" spans="1:22" ht="24.75" customHeight="1">
      <c r="A32" s="99" t="s">
        <v>225</v>
      </c>
      <c r="B32" s="104" t="s">
        <v>127</v>
      </c>
      <c r="C32" s="101" t="s">
        <v>148</v>
      </c>
      <c r="D32" s="102">
        <v>693.83</v>
      </c>
      <c r="E32" s="105">
        <v>693.83</v>
      </c>
      <c r="F32" s="97"/>
      <c r="G32" s="97"/>
      <c r="H32" s="97"/>
      <c r="I32" s="97"/>
      <c r="J32" s="97"/>
      <c r="K32" s="111"/>
      <c r="L32" s="101"/>
      <c r="M32" s="101"/>
      <c r="N32" s="120">
        <v>693.83</v>
      </c>
      <c r="O32" s="133"/>
      <c r="P32" s="138"/>
      <c r="Q32" s="145"/>
      <c r="R32" s="152"/>
      <c r="S32" s="101"/>
      <c r="T32" s="101"/>
      <c r="U32" s="112"/>
      <c r="V32" s="101"/>
    </row>
    <row r="33" spans="1:23" ht="19.5" customHeight="1">
      <c r="A33" s="267" t="s">
        <v>36</v>
      </c>
      <c r="B33" s="267"/>
      <c r="C33" s="267"/>
      <c r="D33" s="114">
        <f aca="true" t="shared" si="1" ref="D33:V33">SUM(D29:D32)</f>
        <v>2939.83</v>
      </c>
      <c r="E33" s="114">
        <f>SUM(E29:E32)</f>
        <v>2939.83</v>
      </c>
      <c r="F33" s="114">
        <f t="shared" si="1"/>
        <v>0</v>
      </c>
      <c r="G33" s="114">
        <f t="shared" si="1"/>
        <v>0</v>
      </c>
      <c r="H33" s="114">
        <f t="shared" si="1"/>
        <v>0</v>
      </c>
      <c r="I33" s="114">
        <f t="shared" si="1"/>
        <v>0</v>
      </c>
      <c r="J33" s="114">
        <f t="shared" si="1"/>
        <v>0</v>
      </c>
      <c r="K33" s="114">
        <f t="shared" si="1"/>
        <v>0</v>
      </c>
      <c r="L33" s="114">
        <f t="shared" si="1"/>
        <v>0</v>
      </c>
      <c r="M33" s="114">
        <f t="shared" si="1"/>
        <v>0</v>
      </c>
      <c r="N33" s="121">
        <f t="shared" si="1"/>
        <v>693.83</v>
      </c>
      <c r="O33" s="131">
        <f t="shared" si="1"/>
        <v>1841</v>
      </c>
      <c r="P33" s="139">
        <f t="shared" si="1"/>
        <v>210</v>
      </c>
      <c r="Q33" s="146">
        <f t="shared" si="1"/>
        <v>195</v>
      </c>
      <c r="R33" s="153">
        <f t="shared" si="1"/>
        <v>0</v>
      </c>
      <c r="S33" s="114">
        <f t="shared" si="1"/>
        <v>0</v>
      </c>
      <c r="T33" s="114">
        <f t="shared" si="1"/>
        <v>0</v>
      </c>
      <c r="U33" s="114">
        <f t="shared" si="1"/>
        <v>0</v>
      </c>
      <c r="V33" s="114">
        <f t="shared" si="1"/>
        <v>0</v>
      </c>
      <c r="W33" s="36"/>
    </row>
    <row r="34" spans="1:22" ht="17.25" customHeight="1">
      <c r="A34" s="99" t="s">
        <v>37</v>
      </c>
      <c r="B34" s="244" t="s">
        <v>59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6"/>
    </row>
    <row r="35" spans="1:22" ht="17.25" customHeight="1">
      <c r="A35" s="94"/>
      <c r="B35" s="98"/>
      <c r="C35" s="98"/>
      <c r="D35" s="98"/>
      <c r="E35" s="97"/>
      <c r="F35" s="97"/>
      <c r="G35" s="97"/>
      <c r="H35" s="97"/>
      <c r="I35" s="97"/>
      <c r="J35" s="97"/>
      <c r="K35" s="97"/>
      <c r="L35" s="98"/>
      <c r="M35" s="98"/>
      <c r="N35" s="119"/>
      <c r="O35" s="126"/>
      <c r="P35" s="136"/>
      <c r="Q35" s="144"/>
      <c r="R35" s="151"/>
      <c r="S35" s="98"/>
      <c r="T35" s="98"/>
      <c r="U35" s="98"/>
      <c r="V35" s="98"/>
    </row>
    <row r="36" spans="1:22" ht="15" customHeight="1">
      <c r="A36" s="238" t="s">
        <v>39</v>
      </c>
      <c r="B36" s="239"/>
      <c r="C36" s="240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19"/>
      <c r="O36" s="126"/>
      <c r="P36" s="136"/>
      <c r="Q36" s="144"/>
      <c r="R36" s="151"/>
      <c r="S36" s="98"/>
      <c r="T36" s="98"/>
      <c r="U36" s="98"/>
      <c r="V36" s="98"/>
    </row>
    <row r="37" spans="1:22" ht="12">
      <c r="A37" s="99" t="s">
        <v>53</v>
      </c>
      <c r="B37" s="244" t="s">
        <v>72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6"/>
    </row>
    <row r="38" spans="1:22" s="27" customFormat="1" ht="12">
      <c r="A38" s="94"/>
      <c r="B38" s="95"/>
      <c r="C38" s="95"/>
      <c r="D38" s="95"/>
      <c r="E38" s="97"/>
      <c r="F38" s="97"/>
      <c r="G38" s="97"/>
      <c r="H38" s="97"/>
      <c r="I38" s="97"/>
      <c r="J38" s="97"/>
      <c r="K38" s="97"/>
      <c r="L38" s="95"/>
      <c r="M38" s="95"/>
      <c r="N38" s="118"/>
      <c r="O38" s="127"/>
      <c r="P38" s="135"/>
      <c r="Q38" s="143"/>
      <c r="R38" s="150"/>
      <c r="S38" s="95"/>
      <c r="T38" s="95"/>
      <c r="U38" s="95"/>
      <c r="V38" s="95"/>
    </row>
    <row r="39" spans="1:22" s="27" customFormat="1" ht="12">
      <c r="A39" s="267" t="s">
        <v>40</v>
      </c>
      <c r="B39" s="267"/>
      <c r="C39" s="26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119"/>
      <c r="O39" s="126"/>
      <c r="P39" s="136"/>
      <c r="Q39" s="144"/>
      <c r="R39" s="151"/>
      <c r="S39" s="98"/>
      <c r="T39" s="98"/>
      <c r="U39" s="98"/>
      <c r="V39" s="98"/>
    </row>
    <row r="40" spans="1:22" s="27" customFormat="1" ht="13.5" customHeight="1">
      <c r="A40" s="99" t="s">
        <v>38</v>
      </c>
      <c r="B40" s="215" t="s">
        <v>52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</row>
    <row r="41" spans="1:22" s="27" customFormat="1" ht="27.75" customHeight="1">
      <c r="A41" s="116" t="s">
        <v>128</v>
      </c>
      <c r="B41" s="104" t="s">
        <v>169</v>
      </c>
      <c r="C41" s="98" t="s">
        <v>170</v>
      </c>
      <c r="D41" s="113">
        <v>3173.33</v>
      </c>
      <c r="E41" s="105">
        <f>D41</f>
        <v>3173.33</v>
      </c>
      <c r="F41" s="105"/>
      <c r="G41" s="105"/>
      <c r="H41" s="105"/>
      <c r="I41" s="105"/>
      <c r="J41" s="105"/>
      <c r="K41" s="105"/>
      <c r="L41" s="113"/>
      <c r="M41" s="113"/>
      <c r="N41" s="120">
        <v>1583.33</v>
      </c>
      <c r="O41" s="132"/>
      <c r="P41" s="140">
        <v>1590</v>
      </c>
      <c r="Q41" s="147"/>
      <c r="R41" s="154"/>
      <c r="S41" s="113"/>
      <c r="T41" s="98"/>
      <c r="U41" s="98"/>
      <c r="V41" s="98"/>
    </row>
    <row r="42" spans="1:22" s="27" customFormat="1" ht="53.25" customHeight="1">
      <c r="A42" s="98" t="s">
        <v>141</v>
      </c>
      <c r="B42" s="104" t="s">
        <v>171</v>
      </c>
      <c r="C42" s="98" t="s">
        <v>223</v>
      </c>
      <c r="D42" s="113">
        <v>168.7</v>
      </c>
      <c r="E42" s="105">
        <f>D42</f>
        <v>168.7</v>
      </c>
      <c r="F42" s="97"/>
      <c r="G42" s="97"/>
      <c r="H42" s="97"/>
      <c r="I42" s="97"/>
      <c r="J42" s="97"/>
      <c r="K42" s="97"/>
      <c r="L42" s="98"/>
      <c r="M42" s="98"/>
      <c r="N42" s="120">
        <v>168.7</v>
      </c>
      <c r="O42" s="126"/>
      <c r="P42" s="136"/>
      <c r="Q42" s="144"/>
      <c r="R42" s="151"/>
      <c r="S42" s="98"/>
      <c r="T42" s="98"/>
      <c r="U42" s="98"/>
      <c r="V42" s="98"/>
    </row>
    <row r="43" spans="1:22" s="27" customFormat="1" ht="27" customHeight="1">
      <c r="A43" s="98" t="s">
        <v>142</v>
      </c>
      <c r="B43" s="104" t="s">
        <v>172</v>
      </c>
      <c r="C43" s="98" t="s">
        <v>223</v>
      </c>
      <c r="D43" s="113">
        <v>516.79</v>
      </c>
      <c r="E43" s="105">
        <v>516.79</v>
      </c>
      <c r="F43" s="97"/>
      <c r="G43" s="97"/>
      <c r="H43" s="97"/>
      <c r="I43" s="97"/>
      <c r="J43" s="97"/>
      <c r="K43" s="97"/>
      <c r="L43" s="98"/>
      <c r="M43" s="98"/>
      <c r="N43" s="120">
        <v>516.79</v>
      </c>
      <c r="O43" s="126"/>
      <c r="P43" s="136"/>
      <c r="Q43" s="144"/>
      <c r="R43" s="151"/>
      <c r="S43" s="98"/>
      <c r="T43" s="98"/>
      <c r="U43" s="98"/>
      <c r="V43" s="98"/>
    </row>
    <row r="44" spans="1:22" s="27" customFormat="1" ht="13.5" customHeight="1">
      <c r="A44" s="268" t="s">
        <v>41</v>
      </c>
      <c r="B44" s="239"/>
      <c r="C44" s="240"/>
      <c r="D44" s="114">
        <f>SUM(D41:D43)</f>
        <v>3858.8199999999997</v>
      </c>
      <c r="E44" s="114">
        <f>SUM(E41:E43)</f>
        <v>3858.8199999999997</v>
      </c>
      <c r="F44" s="114">
        <f aca="true" t="shared" si="2" ref="F44:V44">SUM(F41:F43)</f>
        <v>0</v>
      </c>
      <c r="G44" s="114">
        <f t="shared" si="2"/>
        <v>0</v>
      </c>
      <c r="H44" s="114">
        <f t="shared" si="2"/>
        <v>0</v>
      </c>
      <c r="I44" s="114">
        <f t="shared" si="2"/>
        <v>0</v>
      </c>
      <c r="J44" s="114">
        <f t="shared" si="2"/>
        <v>0</v>
      </c>
      <c r="K44" s="114">
        <f t="shared" si="2"/>
        <v>0</v>
      </c>
      <c r="L44" s="114">
        <f t="shared" si="2"/>
        <v>0</v>
      </c>
      <c r="M44" s="114">
        <f t="shared" si="2"/>
        <v>0</v>
      </c>
      <c r="N44" s="121">
        <f>SUM(N41:N43)</f>
        <v>2268.8199999999997</v>
      </c>
      <c r="O44" s="131">
        <f t="shared" si="2"/>
        <v>0</v>
      </c>
      <c r="P44" s="139">
        <f t="shared" si="2"/>
        <v>1590</v>
      </c>
      <c r="Q44" s="146">
        <f t="shared" si="2"/>
        <v>0</v>
      </c>
      <c r="R44" s="153">
        <f t="shared" si="2"/>
        <v>0</v>
      </c>
      <c r="S44" s="114">
        <f t="shared" si="2"/>
        <v>0</v>
      </c>
      <c r="T44" s="114">
        <f t="shared" si="2"/>
        <v>0</v>
      </c>
      <c r="U44" s="114">
        <f t="shared" si="2"/>
        <v>0</v>
      </c>
      <c r="V44" s="114">
        <f t="shared" si="2"/>
        <v>0</v>
      </c>
    </row>
    <row r="45" spans="1:22" ht="15.75" customHeight="1">
      <c r="A45" s="94" t="s">
        <v>54</v>
      </c>
      <c r="B45" s="244" t="s">
        <v>22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6"/>
    </row>
    <row r="46" spans="1:22" ht="12">
      <c r="A46" s="94"/>
      <c r="B46" s="95"/>
      <c r="C46" s="95"/>
      <c r="D46" s="95"/>
      <c r="E46" s="97"/>
      <c r="F46" s="97"/>
      <c r="G46" s="97"/>
      <c r="H46" s="97"/>
      <c r="I46" s="97"/>
      <c r="J46" s="97"/>
      <c r="K46" s="97"/>
      <c r="L46" s="95"/>
      <c r="M46" s="95"/>
      <c r="N46" s="118"/>
      <c r="O46" s="127"/>
      <c r="P46" s="135"/>
      <c r="Q46" s="143"/>
      <c r="R46" s="150"/>
      <c r="S46" s="95"/>
      <c r="T46" s="95"/>
      <c r="U46" s="95"/>
      <c r="V46" s="95"/>
    </row>
    <row r="47" spans="1:22" ht="14.25" customHeight="1">
      <c r="A47" s="238" t="s">
        <v>55</v>
      </c>
      <c r="B47" s="239"/>
      <c r="C47" s="240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19"/>
      <c r="O47" s="126"/>
      <c r="P47" s="136"/>
      <c r="Q47" s="144"/>
      <c r="R47" s="151"/>
      <c r="S47" s="98"/>
      <c r="T47" s="98"/>
      <c r="U47" s="98"/>
      <c r="V47" s="98"/>
    </row>
    <row r="48" spans="1:22" ht="14.25" customHeight="1">
      <c r="A48" s="99" t="s">
        <v>56</v>
      </c>
      <c r="B48" s="244" t="s">
        <v>23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6"/>
    </row>
    <row r="49" spans="1:22" ht="33.75" customHeight="1">
      <c r="A49" s="99" t="s">
        <v>149</v>
      </c>
      <c r="B49" s="104" t="s">
        <v>151</v>
      </c>
      <c r="C49" s="98" t="s">
        <v>154</v>
      </c>
      <c r="D49" s="113">
        <v>1235</v>
      </c>
      <c r="E49" s="113">
        <f>D49</f>
        <v>1235</v>
      </c>
      <c r="F49" s="98"/>
      <c r="G49" s="98"/>
      <c r="H49" s="98"/>
      <c r="I49" s="98"/>
      <c r="J49" s="98"/>
      <c r="K49" s="98"/>
      <c r="L49" s="98"/>
      <c r="M49" s="98"/>
      <c r="N49" s="122"/>
      <c r="O49" s="129">
        <v>1235</v>
      </c>
      <c r="P49" s="136"/>
      <c r="Q49" s="144"/>
      <c r="R49" s="151"/>
      <c r="S49" s="98"/>
      <c r="T49" s="98"/>
      <c r="U49" s="98"/>
      <c r="V49" s="98"/>
    </row>
    <row r="50" spans="1:22" ht="26.25" customHeight="1">
      <c r="A50" s="99" t="s">
        <v>155</v>
      </c>
      <c r="B50" s="104" t="s">
        <v>152</v>
      </c>
      <c r="C50" s="98" t="s">
        <v>153</v>
      </c>
      <c r="D50" s="113">
        <v>1182</v>
      </c>
      <c r="E50" s="113">
        <f aca="true" t="shared" si="3" ref="E50:E56">D50</f>
        <v>1182</v>
      </c>
      <c r="F50" s="98"/>
      <c r="G50" s="98"/>
      <c r="H50" s="98"/>
      <c r="I50" s="98"/>
      <c r="J50" s="98"/>
      <c r="K50" s="98"/>
      <c r="L50" s="98"/>
      <c r="M50" s="98"/>
      <c r="N50" s="122"/>
      <c r="O50" s="129">
        <v>1182</v>
      </c>
      <c r="P50" s="136"/>
      <c r="Q50" s="144"/>
      <c r="R50" s="151"/>
      <c r="S50" s="98"/>
      <c r="T50" s="98"/>
      <c r="U50" s="98"/>
      <c r="V50" s="98"/>
    </row>
    <row r="51" spans="1:22" ht="39" customHeight="1">
      <c r="A51" s="99" t="s">
        <v>156</v>
      </c>
      <c r="B51" s="104" t="s">
        <v>161</v>
      </c>
      <c r="C51" s="98" t="s">
        <v>162</v>
      </c>
      <c r="D51" s="113">
        <v>823</v>
      </c>
      <c r="E51" s="113">
        <v>567.89</v>
      </c>
      <c r="F51" s="113"/>
      <c r="G51" s="113"/>
      <c r="H51" s="113"/>
      <c r="I51" s="113"/>
      <c r="J51" s="113"/>
      <c r="K51" s="113">
        <v>255.11</v>
      </c>
      <c r="L51" s="113"/>
      <c r="M51" s="113"/>
      <c r="N51" s="123">
        <v>823</v>
      </c>
      <c r="O51" s="129"/>
      <c r="P51" s="140"/>
      <c r="Q51" s="147"/>
      <c r="R51" s="154"/>
      <c r="S51" s="113"/>
      <c r="T51" s="113"/>
      <c r="U51" s="113"/>
      <c r="V51" s="113"/>
    </row>
    <row r="52" spans="1:22" ht="36" customHeight="1">
      <c r="A52" s="99" t="s">
        <v>157</v>
      </c>
      <c r="B52" s="104" t="s">
        <v>163</v>
      </c>
      <c r="C52" s="98" t="s">
        <v>164</v>
      </c>
      <c r="D52" s="113">
        <v>1440</v>
      </c>
      <c r="E52" s="113">
        <f t="shared" si="3"/>
        <v>1440</v>
      </c>
      <c r="F52" s="98"/>
      <c r="G52" s="98"/>
      <c r="H52" s="98"/>
      <c r="I52" s="98"/>
      <c r="J52" s="98"/>
      <c r="K52" s="98"/>
      <c r="L52" s="98"/>
      <c r="M52" s="98"/>
      <c r="N52" s="122"/>
      <c r="O52" s="130"/>
      <c r="P52" s="136"/>
      <c r="Q52" s="144"/>
      <c r="R52" s="154">
        <v>1440</v>
      </c>
      <c r="S52" s="98"/>
      <c r="T52" s="98"/>
      <c r="U52" s="98"/>
      <c r="V52" s="98"/>
    </row>
    <row r="53" spans="1:22" ht="27.75" customHeight="1">
      <c r="A53" s="99" t="s">
        <v>158</v>
      </c>
      <c r="B53" s="104" t="s">
        <v>165</v>
      </c>
      <c r="C53" s="98" t="s">
        <v>164</v>
      </c>
      <c r="D53" s="113">
        <v>6600</v>
      </c>
      <c r="E53" s="113">
        <f t="shared" si="3"/>
        <v>6600</v>
      </c>
      <c r="F53" s="98"/>
      <c r="G53" s="98"/>
      <c r="H53" s="98"/>
      <c r="I53" s="98"/>
      <c r="J53" s="98"/>
      <c r="K53" s="98"/>
      <c r="L53" s="98"/>
      <c r="M53" s="98"/>
      <c r="N53" s="122"/>
      <c r="O53" s="129">
        <v>100</v>
      </c>
      <c r="P53" s="140">
        <v>1800</v>
      </c>
      <c r="Q53" s="147">
        <v>1300</v>
      </c>
      <c r="R53" s="154">
        <v>3400</v>
      </c>
      <c r="S53" s="98"/>
      <c r="T53" s="98"/>
      <c r="U53" s="98"/>
      <c r="V53" s="98"/>
    </row>
    <row r="54" spans="1:22" ht="27.75" customHeight="1">
      <c r="A54" s="99" t="s">
        <v>159</v>
      </c>
      <c r="B54" s="104" t="s">
        <v>167</v>
      </c>
      <c r="C54" s="98" t="s">
        <v>148</v>
      </c>
      <c r="D54" s="98">
        <v>1115.46</v>
      </c>
      <c r="E54" s="113">
        <f t="shared" si="3"/>
        <v>1115.46</v>
      </c>
      <c r="F54" s="98"/>
      <c r="G54" s="98"/>
      <c r="H54" s="98"/>
      <c r="I54" s="98"/>
      <c r="J54" s="98"/>
      <c r="K54" s="98"/>
      <c r="L54" s="98"/>
      <c r="M54" s="98"/>
      <c r="N54" s="123">
        <v>1115.46</v>
      </c>
      <c r="O54" s="130"/>
      <c r="P54" s="136"/>
      <c r="Q54" s="144"/>
      <c r="R54" s="151"/>
      <c r="S54" s="98"/>
      <c r="T54" s="98"/>
      <c r="U54" s="98"/>
      <c r="V54" s="98"/>
    </row>
    <row r="55" spans="1:22" ht="27.75" customHeight="1">
      <c r="A55" s="99" t="s">
        <v>160</v>
      </c>
      <c r="B55" s="104" t="s">
        <v>231</v>
      </c>
      <c r="C55" s="164" t="s">
        <v>209</v>
      </c>
      <c r="D55" s="175">
        <v>3000</v>
      </c>
      <c r="E55" s="113">
        <v>0</v>
      </c>
      <c r="F55" s="164"/>
      <c r="G55" s="164"/>
      <c r="H55" s="164"/>
      <c r="I55" s="164"/>
      <c r="J55" s="164"/>
      <c r="K55" s="113">
        <v>3000</v>
      </c>
      <c r="L55" s="164"/>
      <c r="M55" s="164"/>
      <c r="N55" s="123">
        <v>3000</v>
      </c>
      <c r="O55" s="130"/>
      <c r="P55" s="136"/>
      <c r="Q55" s="144"/>
      <c r="R55" s="151"/>
      <c r="S55" s="164"/>
      <c r="T55" s="164"/>
      <c r="U55" s="164"/>
      <c r="V55" s="164"/>
    </row>
    <row r="56" spans="1:22" ht="26.25" customHeight="1">
      <c r="A56" s="99" t="s">
        <v>230</v>
      </c>
      <c r="B56" s="104" t="s">
        <v>168</v>
      </c>
      <c r="C56" s="98" t="s">
        <v>148</v>
      </c>
      <c r="D56" s="113">
        <v>4680</v>
      </c>
      <c r="E56" s="113">
        <f t="shared" si="3"/>
        <v>4680</v>
      </c>
      <c r="F56" s="98"/>
      <c r="G56" s="98"/>
      <c r="H56" s="98"/>
      <c r="I56" s="98"/>
      <c r="J56" s="98"/>
      <c r="K56" s="98"/>
      <c r="L56" s="98"/>
      <c r="M56" s="98"/>
      <c r="N56" s="122"/>
      <c r="O56" s="130"/>
      <c r="P56" s="136"/>
      <c r="Q56" s="147">
        <v>3880</v>
      </c>
      <c r="R56" s="151">
        <v>800</v>
      </c>
      <c r="S56" s="98"/>
      <c r="T56" s="98"/>
      <c r="U56" s="98"/>
      <c r="V56" s="98"/>
    </row>
    <row r="57" spans="1:22" ht="14.25" customHeight="1">
      <c r="A57" s="108"/>
      <c r="B57" s="109"/>
      <c r="C57" s="110"/>
      <c r="D57" s="98"/>
      <c r="E57" s="97"/>
      <c r="F57" s="97"/>
      <c r="G57" s="97"/>
      <c r="H57" s="97"/>
      <c r="I57" s="97"/>
      <c r="J57" s="97"/>
      <c r="K57" s="97"/>
      <c r="L57" s="98"/>
      <c r="M57" s="98"/>
      <c r="N57" s="119"/>
      <c r="O57" s="126"/>
      <c r="P57" s="136"/>
      <c r="Q57" s="144"/>
      <c r="R57" s="151"/>
      <c r="S57" s="98"/>
      <c r="T57" s="98"/>
      <c r="U57" s="98"/>
      <c r="V57" s="98"/>
    </row>
    <row r="58" spans="1:22" ht="14.25" customHeight="1">
      <c r="A58" s="238" t="s">
        <v>57</v>
      </c>
      <c r="B58" s="239"/>
      <c r="C58" s="240"/>
      <c r="D58" s="114">
        <f aca="true" t="shared" si="4" ref="D58:V58">SUM(D49:D56)</f>
        <v>20075.46</v>
      </c>
      <c r="E58" s="114">
        <f>SUM(E49:E56)</f>
        <v>16820.35</v>
      </c>
      <c r="F58" s="114">
        <f t="shared" si="4"/>
        <v>0</v>
      </c>
      <c r="G58" s="114">
        <f t="shared" si="4"/>
        <v>0</v>
      </c>
      <c r="H58" s="114">
        <f t="shared" si="4"/>
        <v>0</v>
      </c>
      <c r="I58" s="114">
        <f t="shared" si="4"/>
        <v>0</v>
      </c>
      <c r="J58" s="114">
        <f t="shared" si="4"/>
        <v>0</v>
      </c>
      <c r="K58" s="114">
        <f>SUM(K49:K56)</f>
        <v>3255.11</v>
      </c>
      <c r="L58" s="114">
        <f t="shared" si="4"/>
        <v>0</v>
      </c>
      <c r="M58" s="114">
        <f t="shared" si="4"/>
        <v>0</v>
      </c>
      <c r="N58" s="114">
        <f>SUM(N49:N56)</f>
        <v>4938.46</v>
      </c>
      <c r="O58" s="114">
        <f>SUM(O49:O56)</f>
        <v>2517</v>
      </c>
      <c r="P58" s="114">
        <f>SUM(P49:P56)</f>
        <v>1800</v>
      </c>
      <c r="Q58" s="114">
        <f>SUM(Q49:Q56)</f>
        <v>5180</v>
      </c>
      <c r="R58" s="114">
        <f>SUM(R49:R56)</f>
        <v>5640</v>
      </c>
      <c r="S58" s="114">
        <f t="shared" si="4"/>
        <v>0</v>
      </c>
      <c r="T58" s="114">
        <f t="shared" si="4"/>
        <v>0</v>
      </c>
      <c r="U58" s="114">
        <f t="shared" si="4"/>
        <v>0</v>
      </c>
      <c r="V58" s="114">
        <f t="shared" si="4"/>
        <v>0</v>
      </c>
    </row>
    <row r="59" spans="1:22" ht="14.25" customHeight="1">
      <c r="A59" s="262" t="s">
        <v>29</v>
      </c>
      <c r="B59" s="263"/>
      <c r="C59" s="264"/>
      <c r="D59" s="161">
        <f aca="true" t="shared" si="5" ref="D59:V59">D27+D33+D44+D58</f>
        <v>28914.11</v>
      </c>
      <c r="E59" s="161">
        <f t="shared" si="5"/>
        <v>25659</v>
      </c>
      <c r="F59" s="161">
        <f t="shared" si="5"/>
        <v>0</v>
      </c>
      <c r="G59" s="161">
        <f t="shared" si="5"/>
        <v>0</v>
      </c>
      <c r="H59" s="161">
        <f t="shared" si="5"/>
        <v>0</v>
      </c>
      <c r="I59" s="161">
        <f t="shared" si="5"/>
        <v>0</v>
      </c>
      <c r="J59" s="161">
        <f t="shared" si="5"/>
        <v>0</v>
      </c>
      <c r="K59" s="161">
        <f t="shared" si="5"/>
        <v>3255.11</v>
      </c>
      <c r="L59" s="161">
        <f t="shared" si="5"/>
        <v>0</v>
      </c>
      <c r="M59" s="161">
        <f t="shared" si="5"/>
        <v>0</v>
      </c>
      <c r="N59" s="161">
        <f>N27+N33+N44+N58</f>
        <v>7901.11</v>
      </c>
      <c r="O59" s="161">
        <f>O27+O33+O44+O58</f>
        <v>4878</v>
      </c>
      <c r="P59" s="161">
        <f>P27+P33+P44+P58</f>
        <v>5120</v>
      </c>
      <c r="Q59" s="161">
        <f>Q27+Q33+Q44+Q58</f>
        <v>5375</v>
      </c>
      <c r="R59" s="161">
        <f>R27+R33+R44+R58</f>
        <v>5640</v>
      </c>
      <c r="S59" s="161">
        <f t="shared" si="5"/>
        <v>0</v>
      </c>
      <c r="T59" s="161">
        <f t="shared" si="5"/>
        <v>0</v>
      </c>
      <c r="U59" s="161">
        <f t="shared" si="5"/>
        <v>0</v>
      </c>
      <c r="V59" s="161">
        <f t="shared" si="5"/>
        <v>0</v>
      </c>
    </row>
    <row r="60" spans="1:22" ht="14.25" customHeight="1">
      <c r="A60" s="160" t="s">
        <v>25</v>
      </c>
      <c r="B60" s="203" t="s">
        <v>86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5"/>
    </row>
    <row r="61" spans="1:22" ht="12">
      <c r="A61" s="94" t="s">
        <v>42</v>
      </c>
      <c r="B61" s="261" t="s">
        <v>61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</row>
    <row r="62" spans="1:22" ht="12">
      <c r="A62" s="94"/>
      <c r="B62" s="95"/>
      <c r="C62" s="106"/>
      <c r="D62" s="95"/>
      <c r="E62" s="97"/>
      <c r="F62" s="97"/>
      <c r="G62" s="97"/>
      <c r="H62" s="97"/>
      <c r="I62" s="97"/>
      <c r="J62" s="97"/>
      <c r="K62" s="97"/>
      <c r="L62" s="97"/>
      <c r="M62" s="97"/>
      <c r="N62" s="117"/>
      <c r="O62" s="127"/>
      <c r="P62" s="135"/>
      <c r="Q62" s="143"/>
      <c r="R62" s="150"/>
      <c r="S62" s="95"/>
      <c r="T62" s="95"/>
      <c r="U62" s="95"/>
      <c r="V62" s="95"/>
    </row>
    <row r="63" spans="1:22" ht="12">
      <c r="A63" s="238" t="s">
        <v>43</v>
      </c>
      <c r="B63" s="239"/>
      <c r="C63" s="240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118"/>
      <c r="O63" s="127"/>
      <c r="P63" s="136"/>
      <c r="Q63" s="144"/>
      <c r="R63" s="151"/>
      <c r="S63" s="98"/>
      <c r="T63" s="98"/>
      <c r="U63" s="98"/>
      <c r="V63" s="98"/>
    </row>
    <row r="64" spans="1:22" ht="12">
      <c r="A64" s="99"/>
      <c r="B64" s="107"/>
      <c r="C64" s="107"/>
      <c r="D64" s="107"/>
      <c r="E64" s="97"/>
      <c r="F64" s="97"/>
      <c r="G64" s="97"/>
      <c r="H64" s="97"/>
      <c r="I64" s="97"/>
      <c r="J64" s="97"/>
      <c r="K64" s="97"/>
      <c r="L64" s="107"/>
      <c r="M64" s="107"/>
      <c r="N64" s="124"/>
      <c r="O64" s="128"/>
      <c r="P64" s="141"/>
      <c r="Q64" s="148"/>
      <c r="R64" s="155"/>
      <c r="S64" s="107"/>
      <c r="T64" s="107"/>
      <c r="U64" s="107"/>
      <c r="V64" s="107"/>
    </row>
    <row r="65" spans="1:22" ht="12">
      <c r="A65" s="258" t="s">
        <v>44</v>
      </c>
      <c r="B65" s="259"/>
      <c r="C65" s="260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24"/>
      <c r="O65" s="128"/>
      <c r="P65" s="141"/>
      <c r="Q65" s="148"/>
      <c r="R65" s="155"/>
      <c r="S65" s="107"/>
      <c r="T65" s="107"/>
      <c r="U65" s="107"/>
      <c r="V65" s="107"/>
    </row>
    <row r="66" spans="1:22" ht="12">
      <c r="A66" s="99" t="s">
        <v>45</v>
      </c>
      <c r="B66" s="215" t="s">
        <v>72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</row>
    <row r="67" spans="1:22" ht="12.75" customHeight="1">
      <c r="A67" s="94"/>
      <c r="B67" s="95"/>
      <c r="C67" s="95"/>
      <c r="D67" s="95"/>
      <c r="E67" s="97"/>
      <c r="F67" s="97"/>
      <c r="G67" s="97"/>
      <c r="H67" s="97"/>
      <c r="I67" s="97"/>
      <c r="J67" s="97"/>
      <c r="K67" s="97"/>
      <c r="L67" s="95"/>
      <c r="M67" s="95"/>
      <c r="N67" s="118"/>
      <c r="O67" s="127"/>
      <c r="P67" s="135"/>
      <c r="Q67" s="143"/>
      <c r="R67" s="150"/>
      <c r="S67" s="95"/>
      <c r="T67" s="95"/>
      <c r="U67" s="95"/>
      <c r="V67" s="98"/>
    </row>
    <row r="68" spans="1:22" ht="12">
      <c r="A68" s="180" t="s">
        <v>58</v>
      </c>
      <c r="B68" s="181"/>
      <c r="C68" s="182"/>
      <c r="D68" s="4"/>
      <c r="E68" s="4"/>
      <c r="F68" s="4"/>
      <c r="G68" s="4"/>
      <c r="H68" s="4"/>
      <c r="I68" s="4"/>
      <c r="J68" s="4"/>
      <c r="K68" s="4"/>
      <c r="L68" s="4"/>
      <c r="M68" s="4"/>
      <c r="N68" s="119"/>
      <c r="O68" s="126"/>
      <c r="P68" s="136"/>
      <c r="Q68" s="144"/>
      <c r="R68" s="151"/>
      <c r="S68" s="4"/>
      <c r="T68" s="4"/>
      <c r="U68" s="4"/>
      <c r="V68" s="40"/>
    </row>
    <row r="69" spans="1:22" ht="12">
      <c r="A69" s="2" t="s">
        <v>46</v>
      </c>
      <c r="B69" s="186" t="s">
        <v>26</v>
      </c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8"/>
    </row>
    <row r="70" spans="1:22" ht="24">
      <c r="A70" s="2" t="s">
        <v>174</v>
      </c>
      <c r="B70" s="92" t="s">
        <v>126</v>
      </c>
      <c r="C70" s="92" t="s">
        <v>170</v>
      </c>
      <c r="D70" s="156">
        <v>3190</v>
      </c>
      <c r="E70" s="156">
        <v>3190</v>
      </c>
      <c r="F70" s="92"/>
      <c r="G70" s="92"/>
      <c r="H70" s="92"/>
      <c r="I70" s="92"/>
      <c r="J70" s="92">
        <v>0</v>
      </c>
      <c r="K70" s="92"/>
      <c r="L70" s="92"/>
      <c r="M70" s="92"/>
      <c r="N70" s="120"/>
      <c r="O70" s="132">
        <v>1590</v>
      </c>
      <c r="P70" s="140"/>
      <c r="Q70" s="144"/>
      <c r="R70" s="154">
        <v>1600</v>
      </c>
      <c r="S70" s="92"/>
      <c r="T70" s="92"/>
      <c r="U70" s="92"/>
      <c r="V70" s="91"/>
    </row>
    <row r="71" spans="1:22" ht="12">
      <c r="A71" s="2" t="s">
        <v>175</v>
      </c>
      <c r="B71" s="92" t="s">
        <v>176</v>
      </c>
      <c r="C71" s="92" t="s">
        <v>148</v>
      </c>
      <c r="D71" s="156">
        <v>2116.67</v>
      </c>
      <c r="E71" s="156">
        <v>2116.67</v>
      </c>
      <c r="F71" s="92"/>
      <c r="G71" s="92"/>
      <c r="H71" s="92"/>
      <c r="I71" s="92"/>
      <c r="J71" s="92"/>
      <c r="K71" s="92"/>
      <c r="L71" s="92"/>
      <c r="M71" s="92"/>
      <c r="N71" s="120">
        <v>2116.67</v>
      </c>
      <c r="O71" s="126"/>
      <c r="P71" s="136"/>
      <c r="Q71" s="144"/>
      <c r="R71" s="151"/>
      <c r="S71" s="92"/>
      <c r="T71" s="92"/>
      <c r="U71" s="92"/>
      <c r="V71" s="91"/>
    </row>
    <row r="72" spans="1:22" ht="24">
      <c r="A72" s="2" t="s">
        <v>179</v>
      </c>
      <c r="B72" s="92" t="s">
        <v>177</v>
      </c>
      <c r="C72" s="92" t="s">
        <v>208</v>
      </c>
      <c r="D72" s="156">
        <v>516.79</v>
      </c>
      <c r="E72" s="156">
        <v>516.79</v>
      </c>
      <c r="F72" s="92"/>
      <c r="G72" s="92"/>
      <c r="H72" s="92"/>
      <c r="I72" s="92"/>
      <c r="J72" s="92"/>
      <c r="K72" s="92"/>
      <c r="L72" s="92"/>
      <c r="M72" s="92"/>
      <c r="N72" s="119">
        <v>516.79</v>
      </c>
      <c r="O72" s="126"/>
      <c r="P72" s="136"/>
      <c r="Q72" s="144"/>
      <c r="R72" s="154"/>
      <c r="S72" s="92"/>
      <c r="T72" s="92"/>
      <c r="U72" s="92"/>
      <c r="V72" s="91"/>
    </row>
    <row r="73" spans="1:22" ht="24">
      <c r="A73" s="2" t="s">
        <v>178</v>
      </c>
      <c r="B73" s="92" t="s">
        <v>180</v>
      </c>
      <c r="C73" s="92" t="s">
        <v>148</v>
      </c>
      <c r="D73" s="156">
        <v>407.5</v>
      </c>
      <c r="E73" s="156">
        <v>407.5</v>
      </c>
      <c r="F73" s="92"/>
      <c r="G73" s="92"/>
      <c r="H73" s="92"/>
      <c r="I73" s="92"/>
      <c r="J73" s="92"/>
      <c r="K73" s="92"/>
      <c r="L73" s="92"/>
      <c r="M73" s="92"/>
      <c r="N73" s="119">
        <v>407.5</v>
      </c>
      <c r="O73" s="126"/>
      <c r="P73" s="140"/>
      <c r="Q73" s="144"/>
      <c r="R73" s="151"/>
      <c r="S73" s="92"/>
      <c r="T73" s="92"/>
      <c r="U73" s="92"/>
      <c r="V73" s="91"/>
    </row>
    <row r="74" spans="1:22" ht="24">
      <c r="A74" s="2" t="s">
        <v>181</v>
      </c>
      <c r="B74" s="92" t="s">
        <v>212</v>
      </c>
      <c r="C74" s="92" t="s">
        <v>208</v>
      </c>
      <c r="D74" s="156">
        <v>168.7</v>
      </c>
      <c r="E74" s="156">
        <v>168.7</v>
      </c>
      <c r="F74" s="92"/>
      <c r="G74" s="92"/>
      <c r="H74" s="92"/>
      <c r="I74" s="92"/>
      <c r="J74" s="92"/>
      <c r="K74" s="92"/>
      <c r="L74" s="92"/>
      <c r="M74" s="92"/>
      <c r="N74" s="119">
        <v>168.7</v>
      </c>
      <c r="O74" s="126"/>
      <c r="P74" s="140"/>
      <c r="Q74" s="144"/>
      <c r="R74" s="151"/>
      <c r="S74" s="92"/>
      <c r="T74" s="92"/>
      <c r="U74" s="92"/>
      <c r="V74" s="91"/>
    </row>
    <row r="75" spans="1:22" ht="12.75" customHeight="1">
      <c r="A75" s="180" t="s">
        <v>49</v>
      </c>
      <c r="B75" s="181"/>
      <c r="C75" s="182"/>
      <c r="D75" s="62">
        <f aca="true" t="shared" si="6" ref="D75:V75">SUM(D70:D74)</f>
        <v>6399.66</v>
      </c>
      <c r="E75" s="62">
        <f t="shared" si="6"/>
        <v>6399.66</v>
      </c>
      <c r="F75" s="62">
        <f t="shared" si="6"/>
        <v>0</v>
      </c>
      <c r="G75" s="62">
        <f t="shared" si="6"/>
        <v>0</v>
      </c>
      <c r="H75" s="62">
        <f t="shared" si="6"/>
        <v>0</v>
      </c>
      <c r="I75" s="62">
        <f t="shared" si="6"/>
        <v>0</v>
      </c>
      <c r="J75" s="62">
        <f t="shared" si="6"/>
        <v>0</v>
      </c>
      <c r="K75" s="62">
        <f t="shared" si="6"/>
        <v>0</v>
      </c>
      <c r="L75" s="62">
        <f t="shared" si="6"/>
        <v>0</v>
      </c>
      <c r="M75" s="62">
        <f t="shared" si="6"/>
        <v>0</v>
      </c>
      <c r="N75" s="62">
        <f t="shared" si="6"/>
        <v>3209.66</v>
      </c>
      <c r="O75" s="62">
        <f t="shared" si="6"/>
        <v>1590</v>
      </c>
      <c r="P75" s="62">
        <f t="shared" si="6"/>
        <v>0</v>
      </c>
      <c r="Q75" s="62">
        <f t="shared" si="6"/>
        <v>0</v>
      </c>
      <c r="R75" s="62">
        <f t="shared" si="6"/>
        <v>1600</v>
      </c>
      <c r="S75" s="62">
        <f t="shared" si="6"/>
        <v>0</v>
      </c>
      <c r="T75" s="62">
        <f t="shared" si="6"/>
        <v>0</v>
      </c>
      <c r="U75" s="62">
        <f t="shared" si="6"/>
        <v>0</v>
      </c>
      <c r="V75" s="62">
        <f t="shared" si="6"/>
        <v>0</v>
      </c>
    </row>
    <row r="76" spans="1:22" ht="12.75" customHeight="1">
      <c r="A76" s="30" t="s">
        <v>47</v>
      </c>
      <c r="B76" s="183" t="s">
        <v>22</v>
      </c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5"/>
    </row>
    <row r="77" spans="1:22" ht="12.75" customHeight="1">
      <c r="A77" s="2"/>
      <c r="B77" s="8"/>
      <c r="C77" s="8"/>
      <c r="D77" s="8"/>
      <c r="E77" s="29"/>
      <c r="F77" s="29"/>
      <c r="G77" s="29"/>
      <c r="H77" s="29"/>
      <c r="I77" s="29"/>
      <c r="J77" s="29"/>
      <c r="K77" s="29"/>
      <c r="L77" s="8"/>
      <c r="M77" s="8"/>
      <c r="N77" s="118"/>
      <c r="O77" s="127"/>
      <c r="P77" s="135"/>
      <c r="Q77" s="143"/>
      <c r="R77" s="150"/>
      <c r="S77" s="8"/>
      <c r="T77" s="8"/>
      <c r="U77" s="8"/>
      <c r="V77" s="8"/>
    </row>
    <row r="78" spans="1:22" ht="12">
      <c r="A78" s="180" t="s">
        <v>48</v>
      </c>
      <c r="B78" s="181"/>
      <c r="C78" s="182"/>
      <c r="D78" s="4"/>
      <c r="E78" s="29"/>
      <c r="F78" s="29"/>
      <c r="G78" s="29"/>
      <c r="H78" s="29"/>
      <c r="I78" s="29"/>
      <c r="J78" s="29"/>
      <c r="K78" s="29"/>
      <c r="L78" s="4"/>
      <c r="M78" s="4"/>
      <c r="N78" s="119"/>
      <c r="O78" s="126"/>
      <c r="P78" s="136"/>
      <c r="Q78" s="144"/>
      <c r="R78" s="151"/>
      <c r="S78" s="4"/>
      <c r="T78" s="9"/>
      <c r="U78" s="9"/>
      <c r="V78" s="9"/>
    </row>
    <row r="79" spans="1:22" ht="12.75" customHeight="1" hidden="1">
      <c r="A79" s="11" t="s">
        <v>10</v>
      </c>
      <c r="B79" s="183" t="s">
        <v>5</v>
      </c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5"/>
    </row>
    <row r="80" spans="1:22" ht="12.75" customHeight="1">
      <c r="A80" s="11" t="s">
        <v>50</v>
      </c>
      <c r="B80" s="183" t="s">
        <v>24</v>
      </c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5"/>
    </row>
    <row r="81" spans="1:22" ht="28.5" customHeight="1">
      <c r="A81" s="11" t="s">
        <v>182</v>
      </c>
      <c r="B81" s="174" t="s">
        <v>190</v>
      </c>
      <c r="C81" s="4" t="s">
        <v>191</v>
      </c>
      <c r="D81" s="157">
        <v>1660</v>
      </c>
      <c r="E81" s="157">
        <f>D81</f>
        <v>1660</v>
      </c>
      <c r="F81" s="157"/>
      <c r="G81" s="157"/>
      <c r="H81" s="157"/>
      <c r="I81" s="157"/>
      <c r="J81" s="157"/>
      <c r="K81" s="157"/>
      <c r="L81" s="157"/>
      <c r="M81" s="157"/>
      <c r="N81" s="120"/>
      <c r="O81" s="132"/>
      <c r="P81" s="140"/>
      <c r="Q81" s="147">
        <v>70</v>
      </c>
      <c r="R81" s="154">
        <v>1590</v>
      </c>
      <c r="S81" s="157"/>
      <c r="T81" s="157"/>
      <c r="U81" s="157"/>
      <c r="V81" s="157"/>
    </row>
    <row r="82" spans="1:22" ht="24" customHeight="1">
      <c r="A82" s="11" t="s">
        <v>183</v>
      </c>
      <c r="B82" s="174" t="s">
        <v>192</v>
      </c>
      <c r="C82" s="4" t="s">
        <v>193</v>
      </c>
      <c r="D82" s="157">
        <v>2370</v>
      </c>
      <c r="E82" s="157">
        <v>2370</v>
      </c>
      <c r="F82" s="157"/>
      <c r="G82" s="157"/>
      <c r="H82" s="157"/>
      <c r="I82" s="157"/>
      <c r="J82" s="157"/>
      <c r="K82" s="157"/>
      <c r="L82" s="157"/>
      <c r="M82" s="157"/>
      <c r="N82" s="120"/>
      <c r="O82" s="132"/>
      <c r="P82" s="140"/>
      <c r="Q82" s="147">
        <v>100</v>
      </c>
      <c r="R82" s="154">
        <v>2270</v>
      </c>
      <c r="S82" s="157"/>
      <c r="T82" s="157"/>
      <c r="U82" s="157"/>
      <c r="V82" s="157"/>
    </row>
    <row r="83" spans="1:22" ht="36" customHeight="1">
      <c r="A83" s="11" t="s">
        <v>184</v>
      </c>
      <c r="B83" s="79" t="s">
        <v>194</v>
      </c>
      <c r="C83" s="4" t="s">
        <v>148</v>
      </c>
      <c r="D83" s="157">
        <v>4800</v>
      </c>
      <c r="E83" s="157">
        <f aca="true" t="shared" si="7" ref="E83:E92">D83</f>
        <v>4800</v>
      </c>
      <c r="F83" s="157"/>
      <c r="G83" s="157"/>
      <c r="H83" s="157"/>
      <c r="I83" s="157"/>
      <c r="J83" s="157"/>
      <c r="K83" s="157"/>
      <c r="L83" s="157"/>
      <c r="M83" s="157"/>
      <c r="N83" s="120"/>
      <c r="O83" s="132">
        <v>2800</v>
      </c>
      <c r="P83" s="140">
        <v>2000</v>
      </c>
      <c r="Q83" s="147"/>
      <c r="R83" s="154"/>
      <c r="S83" s="157"/>
      <c r="T83" s="157"/>
      <c r="U83" s="157"/>
      <c r="V83" s="157"/>
    </row>
    <row r="84" spans="1:22" ht="12.75" customHeight="1">
      <c r="A84" s="11" t="s">
        <v>185</v>
      </c>
      <c r="B84" s="4" t="s">
        <v>195</v>
      </c>
      <c r="C84" s="4" t="s">
        <v>148</v>
      </c>
      <c r="D84" s="157">
        <v>4270</v>
      </c>
      <c r="E84" s="157">
        <f t="shared" si="7"/>
        <v>4270</v>
      </c>
      <c r="F84" s="157"/>
      <c r="G84" s="157"/>
      <c r="H84" s="157"/>
      <c r="I84" s="157"/>
      <c r="J84" s="157"/>
      <c r="K84" s="157"/>
      <c r="L84" s="157"/>
      <c r="M84" s="157"/>
      <c r="N84" s="120"/>
      <c r="O84" s="132"/>
      <c r="P84" s="140">
        <v>130</v>
      </c>
      <c r="Q84" s="147">
        <v>4140</v>
      </c>
      <c r="R84" s="154"/>
      <c r="S84" s="157"/>
      <c r="T84" s="157"/>
      <c r="U84" s="157"/>
      <c r="V84" s="157"/>
    </row>
    <row r="85" spans="1:22" ht="24" customHeight="1">
      <c r="A85" s="11" t="s">
        <v>186</v>
      </c>
      <c r="B85" s="79" t="s">
        <v>196</v>
      </c>
      <c r="C85" s="4" t="s">
        <v>148</v>
      </c>
      <c r="D85" s="157">
        <v>1120</v>
      </c>
      <c r="E85" s="157">
        <f t="shared" si="7"/>
        <v>1120</v>
      </c>
      <c r="F85" s="157"/>
      <c r="G85" s="157"/>
      <c r="H85" s="157"/>
      <c r="I85" s="157"/>
      <c r="J85" s="157"/>
      <c r="K85" s="157"/>
      <c r="L85" s="157"/>
      <c r="M85" s="157"/>
      <c r="N85" s="120"/>
      <c r="O85" s="132"/>
      <c r="P85" s="140">
        <v>1120</v>
      </c>
      <c r="Q85" s="147"/>
      <c r="R85" s="154"/>
      <c r="S85" s="157"/>
      <c r="T85" s="157"/>
      <c r="U85" s="157"/>
      <c r="V85" s="157"/>
    </row>
    <row r="86" spans="1:22" ht="25.5" customHeight="1">
      <c r="A86" s="11" t="s">
        <v>187</v>
      </c>
      <c r="B86" s="79" t="s">
        <v>197</v>
      </c>
      <c r="C86" s="4" t="s">
        <v>148</v>
      </c>
      <c r="D86" s="157">
        <v>1174.34</v>
      </c>
      <c r="E86" s="157">
        <f t="shared" si="7"/>
        <v>1174.34</v>
      </c>
      <c r="F86" s="157"/>
      <c r="G86" s="157"/>
      <c r="H86" s="157"/>
      <c r="I86" s="157"/>
      <c r="J86" s="157"/>
      <c r="K86" s="157"/>
      <c r="L86" s="157"/>
      <c r="M86" s="157"/>
      <c r="N86" s="120">
        <v>1174.34</v>
      </c>
      <c r="O86" s="132"/>
      <c r="P86" s="140"/>
      <c r="Q86" s="147"/>
      <c r="R86" s="154"/>
      <c r="S86" s="157"/>
      <c r="T86" s="157"/>
      <c r="U86" s="157"/>
      <c r="V86" s="157"/>
    </row>
    <row r="87" spans="1:22" ht="39" customHeight="1">
      <c r="A87" s="11" t="s">
        <v>188</v>
      </c>
      <c r="B87" s="79" t="s">
        <v>198</v>
      </c>
      <c r="C87" s="4" t="s">
        <v>148</v>
      </c>
      <c r="D87" s="157">
        <v>1160</v>
      </c>
      <c r="E87" s="157">
        <f t="shared" si="7"/>
        <v>1160</v>
      </c>
      <c r="F87" s="157"/>
      <c r="G87" s="157"/>
      <c r="H87" s="157"/>
      <c r="I87" s="157"/>
      <c r="J87" s="157"/>
      <c r="K87" s="157"/>
      <c r="L87" s="157"/>
      <c r="M87" s="157"/>
      <c r="N87" s="120"/>
      <c r="O87" s="132">
        <v>60</v>
      </c>
      <c r="P87" s="140">
        <v>1100</v>
      </c>
      <c r="Q87" s="147"/>
      <c r="R87" s="154"/>
      <c r="S87" s="157"/>
      <c r="T87" s="157"/>
      <c r="U87" s="157"/>
      <c r="V87" s="157"/>
    </row>
    <row r="88" spans="1:22" ht="41.25" customHeight="1">
      <c r="A88" s="11" t="s">
        <v>189</v>
      </c>
      <c r="B88" s="79" t="s">
        <v>199</v>
      </c>
      <c r="C88" s="4" t="s">
        <v>166</v>
      </c>
      <c r="D88" s="157">
        <v>1580</v>
      </c>
      <c r="E88" s="157">
        <f t="shared" si="7"/>
        <v>1580</v>
      </c>
      <c r="F88" s="157"/>
      <c r="G88" s="157"/>
      <c r="H88" s="157"/>
      <c r="I88" s="157"/>
      <c r="J88" s="157"/>
      <c r="K88" s="157"/>
      <c r="L88" s="157"/>
      <c r="M88" s="157"/>
      <c r="N88" s="120"/>
      <c r="O88" s="132">
        <v>80</v>
      </c>
      <c r="P88" s="140">
        <v>610</v>
      </c>
      <c r="Q88" s="147">
        <v>890</v>
      </c>
      <c r="R88" s="154"/>
      <c r="S88" s="157"/>
      <c r="T88" s="157"/>
      <c r="U88" s="157"/>
      <c r="V88" s="157"/>
    </row>
    <row r="89" spans="1:22" ht="21.75" customHeight="1">
      <c r="A89" s="291" t="s">
        <v>235</v>
      </c>
      <c r="B89" s="79" t="s">
        <v>234</v>
      </c>
      <c r="C89" s="4" t="s">
        <v>166</v>
      </c>
      <c r="D89" s="157">
        <v>27.71</v>
      </c>
      <c r="E89" s="157">
        <f t="shared" si="7"/>
        <v>27.71</v>
      </c>
      <c r="F89" s="157"/>
      <c r="G89" s="157"/>
      <c r="H89" s="157"/>
      <c r="I89" s="157"/>
      <c r="J89" s="157"/>
      <c r="K89" s="157"/>
      <c r="L89" s="157"/>
      <c r="M89" s="157"/>
      <c r="N89" s="120">
        <v>27.71</v>
      </c>
      <c r="O89" s="132"/>
      <c r="P89" s="140"/>
      <c r="Q89" s="147"/>
      <c r="R89" s="154"/>
      <c r="S89" s="157"/>
      <c r="T89" s="159"/>
      <c r="U89" s="159"/>
      <c r="V89" s="159"/>
    </row>
    <row r="90" spans="1:22" ht="19.5" customHeight="1">
      <c r="A90" s="292"/>
      <c r="B90" s="79" t="s">
        <v>218</v>
      </c>
      <c r="C90" s="4" t="s">
        <v>166</v>
      </c>
      <c r="D90" s="157">
        <v>49.99</v>
      </c>
      <c r="E90" s="157">
        <v>49.99</v>
      </c>
      <c r="F90" s="157"/>
      <c r="G90" s="157"/>
      <c r="H90" s="157"/>
      <c r="I90" s="157"/>
      <c r="J90" s="157"/>
      <c r="K90" s="157"/>
      <c r="L90" s="157"/>
      <c r="M90" s="157"/>
      <c r="N90" s="120">
        <v>49.99</v>
      </c>
      <c r="O90" s="132"/>
      <c r="P90" s="140"/>
      <c r="Q90" s="147"/>
      <c r="R90" s="154"/>
      <c r="S90" s="157"/>
      <c r="T90" s="159"/>
      <c r="U90" s="159"/>
      <c r="V90" s="159"/>
    </row>
    <row r="91" spans="1:22" ht="21" customHeight="1">
      <c r="A91" s="293"/>
      <c r="B91" s="79" t="s">
        <v>233</v>
      </c>
      <c r="C91" s="4" t="s">
        <v>166</v>
      </c>
      <c r="D91" s="157">
        <v>44.3</v>
      </c>
      <c r="E91" s="157">
        <v>44.3</v>
      </c>
      <c r="F91" s="157"/>
      <c r="G91" s="157"/>
      <c r="H91" s="157"/>
      <c r="I91" s="157"/>
      <c r="J91" s="157"/>
      <c r="K91" s="157"/>
      <c r="L91" s="157"/>
      <c r="M91" s="157"/>
      <c r="N91" s="120">
        <v>44.3</v>
      </c>
      <c r="O91" s="132"/>
      <c r="P91" s="140"/>
      <c r="Q91" s="147"/>
      <c r="R91" s="154"/>
      <c r="S91" s="157"/>
      <c r="T91" s="159"/>
      <c r="U91" s="159"/>
      <c r="V91" s="159"/>
    </row>
    <row r="92" spans="1:22" ht="23.25" customHeight="1">
      <c r="A92" s="11" t="s">
        <v>232</v>
      </c>
      <c r="B92" s="79" t="s">
        <v>200</v>
      </c>
      <c r="C92" s="4" t="s">
        <v>148</v>
      </c>
      <c r="D92" s="157">
        <v>200</v>
      </c>
      <c r="E92" s="157">
        <f t="shared" si="7"/>
        <v>200</v>
      </c>
      <c r="F92" s="158"/>
      <c r="G92" s="158"/>
      <c r="H92" s="158"/>
      <c r="I92" s="158"/>
      <c r="J92" s="158"/>
      <c r="K92" s="158"/>
      <c r="L92" s="157"/>
      <c r="M92" s="157"/>
      <c r="N92" s="120"/>
      <c r="O92" s="132">
        <v>200</v>
      </c>
      <c r="P92" s="140"/>
      <c r="Q92" s="147"/>
      <c r="R92" s="154"/>
      <c r="S92" s="157"/>
      <c r="T92" s="159"/>
      <c r="U92" s="159"/>
      <c r="V92" s="159"/>
    </row>
    <row r="93" spans="1:22" ht="12.75" customHeight="1">
      <c r="A93" s="180" t="s">
        <v>51</v>
      </c>
      <c r="B93" s="181"/>
      <c r="C93" s="182"/>
      <c r="D93" s="62">
        <f aca="true" t="shared" si="8" ref="D93:V93">SUM(D81:D92)</f>
        <v>18456.34</v>
      </c>
      <c r="E93" s="62">
        <f>SUM(E81:E92)</f>
        <v>18456.34</v>
      </c>
      <c r="F93" s="62">
        <f t="shared" si="8"/>
        <v>0</v>
      </c>
      <c r="G93" s="62">
        <f t="shared" si="8"/>
        <v>0</v>
      </c>
      <c r="H93" s="62">
        <f t="shared" si="8"/>
        <v>0</v>
      </c>
      <c r="I93" s="62">
        <f t="shared" si="8"/>
        <v>0</v>
      </c>
      <c r="J93" s="62">
        <f t="shared" si="8"/>
        <v>0</v>
      </c>
      <c r="K93" s="62">
        <f t="shared" si="8"/>
        <v>0</v>
      </c>
      <c r="L93" s="62">
        <f t="shared" si="8"/>
        <v>0</v>
      </c>
      <c r="M93" s="62">
        <f t="shared" si="8"/>
        <v>0</v>
      </c>
      <c r="N93" s="62">
        <f>SUM(N81:N92)</f>
        <v>1296.34</v>
      </c>
      <c r="O93" s="62">
        <f>SUM(O81:O92)</f>
        <v>3140</v>
      </c>
      <c r="P93" s="62">
        <f>SUM(P81:P92)</f>
        <v>4960</v>
      </c>
      <c r="Q93" s="62">
        <f>SUM(Q81:Q92)</f>
        <v>5200</v>
      </c>
      <c r="R93" s="62">
        <f>SUM(R81:R92)</f>
        <v>3860</v>
      </c>
      <c r="S93" s="62">
        <f t="shared" si="8"/>
        <v>0</v>
      </c>
      <c r="T93" s="62">
        <f t="shared" si="8"/>
        <v>0</v>
      </c>
      <c r="U93" s="62">
        <f t="shared" si="8"/>
        <v>0</v>
      </c>
      <c r="V93" s="62">
        <f t="shared" si="8"/>
        <v>0</v>
      </c>
    </row>
    <row r="94" spans="1:22" ht="12.75" customHeight="1">
      <c r="A94" s="262" t="s">
        <v>30</v>
      </c>
      <c r="B94" s="263"/>
      <c r="C94" s="264"/>
      <c r="D94" s="161">
        <f>D93+D75</f>
        <v>24856</v>
      </c>
      <c r="E94" s="161">
        <f>E93+E75</f>
        <v>24856</v>
      </c>
      <c r="F94" s="161">
        <f aca="true" t="shared" si="9" ref="F94:V94">F93</f>
        <v>0</v>
      </c>
      <c r="G94" s="161">
        <f t="shared" si="9"/>
        <v>0</v>
      </c>
      <c r="H94" s="161">
        <f t="shared" si="9"/>
        <v>0</v>
      </c>
      <c r="I94" s="161">
        <f t="shared" si="9"/>
        <v>0</v>
      </c>
      <c r="J94" s="161">
        <f t="shared" si="9"/>
        <v>0</v>
      </c>
      <c r="K94" s="161">
        <f t="shared" si="9"/>
        <v>0</v>
      </c>
      <c r="L94" s="161">
        <f t="shared" si="9"/>
        <v>0</v>
      </c>
      <c r="M94" s="161">
        <f t="shared" si="9"/>
        <v>0</v>
      </c>
      <c r="N94" s="161">
        <f>N93+N75</f>
        <v>4506</v>
      </c>
      <c r="O94" s="161">
        <f>O93+O75</f>
        <v>4730</v>
      </c>
      <c r="P94" s="161">
        <f>P93+P75</f>
        <v>4960</v>
      </c>
      <c r="Q94" s="161">
        <f>SUM(Q81:Q92)</f>
        <v>5200</v>
      </c>
      <c r="R94" s="161">
        <f>R93+R75</f>
        <v>5460</v>
      </c>
      <c r="S94" s="161">
        <f t="shared" si="9"/>
        <v>0</v>
      </c>
      <c r="T94" s="161">
        <f t="shared" si="9"/>
        <v>0</v>
      </c>
      <c r="U94" s="161">
        <f t="shared" si="9"/>
        <v>0</v>
      </c>
      <c r="V94" s="161">
        <f t="shared" si="9"/>
        <v>0</v>
      </c>
    </row>
    <row r="95" spans="1:22" ht="13.5" customHeight="1">
      <c r="A95" s="294" t="s">
        <v>9</v>
      </c>
      <c r="B95" s="295"/>
      <c r="C95" s="296"/>
      <c r="D95" s="162">
        <f aca="true" t="shared" si="10" ref="D95:V95">D59+D94</f>
        <v>53770.11</v>
      </c>
      <c r="E95" s="162">
        <f t="shared" si="10"/>
        <v>50515</v>
      </c>
      <c r="F95" s="162">
        <f t="shared" si="10"/>
        <v>0</v>
      </c>
      <c r="G95" s="162">
        <f t="shared" si="10"/>
        <v>0</v>
      </c>
      <c r="H95" s="162">
        <f t="shared" si="10"/>
        <v>0</v>
      </c>
      <c r="I95" s="162">
        <f t="shared" si="10"/>
        <v>0</v>
      </c>
      <c r="J95" s="162">
        <f t="shared" si="10"/>
        <v>0</v>
      </c>
      <c r="K95" s="162">
        <f t="shared" si="10"/>
        <v>3255.11</v>
      </c>
      <c r="L95" s="162">
        <f t="shared" si="10"/>
        <v>0</v>
      </c>
      <c r="M95" s="162">
        <f t="shared" si="10"/>
        <v>0</v>
      </c>
      <c r="N95" s="162">
        <f t="shared" si="10"/>
        <v>12407.11</v>
      </c>
      <c r="O95" s="162">
        <f t="shared" si="10"/>
        <v>9608</v>
      </c>
      <c r="P95" s="162">
        <f t="shared" si="10"/>
        <v>10080</v>
      </c>
      <c r="Q95" s="162">
        <f t="shared" si="10"/>
        <v>10575</v>
      </c>
      <c r="R95" s="162">
        <f t="shared" si="10"/>
        <v>11100</v>
      </c>
      <c r="S95" s="162">
        <f t="shared" si="10"/>
        <v>0</v>
      </c>
      <c r="T95" s="162">
        <f t="shared" si="10"/>
        <v>0</v>
      </c>
      <c r="U95" s="162">
        <f t="shared" si="10"/>
        <v>0</v>
      </c>
      <c r="V95" s="162">
        <f t="shared" si="10"/>
        <v>0</v>
      </c>
    </row>
    <row r="96" spans="1:22" ht="13.5" customHeight="1">
      <c r="A96" s="265" t="s">
        <v>73</v>
      </c>
      <c r="B96" s="265"/>
      <c r="C96" s="265"/>
      <c r="D96" s="265"/>
      <c r="E96" s="265"/>
      <c r="F96" s="265"/>
      <c r="G96" s="265"/>
      <c r="H96" s="265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</row>
    <row r="97" spans="1:21" ht="13.5" customHeight="1">
      <c r="A97" s="12" t="s">
        <v>88</v>
      </c>
      <c r="B97" s="5"/>
      <c r="C97" s="5"/>
      <c r="D97" s="5"/>
      <c r="E97" s="5"/>
      <c r="F97" s="5"/>
      <c r="G97" s="5"/>
      <c r="H97" s="13"/>
      <c r="I97" s="13"/>
      <c r="J97" s="13"/>
      <c r="K97" s="13"/>
      <c r="L97" s="5"/>
      <c r="M97" s="5"/>
      <c r="N97" s="6"/>
      <c r="O97" s="6"/>
      <c r="P97" s="5"/>
      <c r="Q97" s="5"/>
      <c r="R97" s="5"/>
      <c r="S97" s="5"/>
      <c r="T97" s="5"/>
      <c r="U97" s="5"/>
    </row>
    <row r="98" spans="1:22" ht="13.5" customHeight="1">
      <c r="A98" s="12" t="s">
        <v>89</v>
      </c>
      <c r="B98" s="5"/>
      <c r="C98" s="5"/>
      <c r="D98" s="5"/>
      <c r="E98" s="5"/>
      <c r="F98" s="5"/>
      <c r="G98" s="5"/>
      <c r="H98" s="13"/>
      <c r="I98" s="13"/>
      <c r="T98" s="7"/>
      <c r="U98" s="7"/>
      <c r="V98" s="13"/>
    </row>
    <row r="99" spans="2:21" ht="12">
      <c r="B99" s="31"/>
      <c r="C99" s="31"/>
      <c r="D99" s="32"/>
      <c r="F99" s="33"/>
      <c r="G99" s="33"/>
      <c r="H99" s="33"/>
      <c r="I99" s="33"/>
      <c r="J99" s="34"/>
      <c r="K99" s="34"/>
      <c r="L99" s="34"/>
      <c r="T99" s="7"/>
      <c r="U99" s="7"/>
    </row>
    <row r="100" spans="1:14" ht="22.5" customHeight="1">
      <c r="A100" s="266" t="s">
        <v>28</v>
      </c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</row>
    <row r="101" spans="1:14" ht="12.75" customHeight="1">
      <c r="A101" s="196" t="s">
        <v>27</v>
      </c>
      <c r="B101" s="196"/>
      <c r="C101" s="196"/>
      <c r="F101" s="45"/>
      <c r="G101" s="297" t="s">
        <v>3</v>
      </c>
      <c r="H101" s="297"/>
      <c r="I101" s="297"/>
      <c r="J101" s="297" t="s">
        <v>90</v>
      </c>
      <c r="K101" s="297"/>
      <c r="L101" s="297"/>
      <c r="M101" s="297"/>
      <c r="N101" s="297"/>
    </row>
  </sheetData>
  <sheetProtection/>
  <mergeCells count="76">
    <mergeCell ref="A89:A91"/>
    <mergeCell ref="A95:C95"/>
    <mergeCell ref="A78:C78"/>
    <mergeCell ref="G101:I101"/>
    <mergeCell ref="J101:N101"/>
    <mergeCell ref="P2:U2"/>
    <mergeCell ref="P3:U3"/>
    <mergeCell ref="P4:U5"/>
    <mergeCell ref="E16:K16"/>
    <mergeCell ref="N15:R15"/>
    <mergeCell ref="Q16:Q18"/>
    <mergeCell ref="B2:E2"/>
    <mergeCell ref="B3:E3"/>
    <mergeCell ref="I17:J17"/>
    <mergeCell ref="L16:L18"/>
    <mergeCell ref="L15:M15"/>
    <mergeCell ref="K17:K18"/>
    <mergeCell ref="B6:E6"/>
    <mergeCell ref="M16:M18"/>
    <mergeCell ref="A14:V14"/>
    <mergeCell ref="H17:H18"/>
    <mergeCell ref="B37:V37"/>
    <mergeCell ref="B48:V48"/>
    <mergeCell ref="A15:A18"/>
    <mergeCell ref="A12:V12"/>
    <mergeCell ref="A13:V13"/>
    <mergeCell ref="P16:P18"/>
    <mergeCell ref="B24:V24"/>
    <mergeCell ref="A33:C33"/>
    <mergeCell ref="D15:K15"/>
    <mergeCell ref="B40:V40"/>
    <mergeCell ref="A39:C39"/>
    <mergeCell ref="A47:C47"/>
    <mergeCell ref="A75:C75"/>
    <mergeCell ref="B69:V69"/>
    <mergeCell ref="A44:C44"/>
    <mergeCell ref="B76:V76"/>
    <mergeCell ref="B61:V61"/>
    <mergeCell ref="A59:C59"/>
    <mergeCell ref="B66:V66"/>
    <mergeCell ref="A96:H96"/>
    <mergeCell ref="A100:N100"/>
    <mergeCell ref="A94:C94"/>
    <mergeCell ref="B79:V79"/>
    <mergeCell ref="B80:V80"/>
    <mergeCell ref="A93:C93"/>
    <mergeCell ref="A101:C101"/>
    <mergeCell ref="J96:V96"/>
    <mergeCell ref="B28:V28"/>
    <mergeCell ref="A36:C36"/>
    <mergeCell ref="A65:C65"/>
    <mergeCell ref="B45:V45"/>
    <mergeCell ref="A58:C58"/>
    <mergeCell ref="A68:C68"/>
    <mergeCell ref="A63:C63"/>
    <mergeCell ref="B60:V60"/>
    <mergeCell ref="B15:B18"/>
    <mergeCell ref="B21:V21"/>
    <mergeCell ref="S15:S18"/>
    <mergeCell ref="C15:C18"/>
    <mergeCell ref="B20:V20"/>
    <mergeCell ref="R16:R18"/>
    <mergeCell ref="E17:E18"/>
    <mergeCell ref="D16:D18"/>
    <mergeCell ref="N16:N18"/>
    <mergeCell ref="F17:F18"/>
    <mergeCell ref="A23:C23"/>
    <mergeCell ref="O16:O18"/>
    <mergeCell ref="B34:V34"/>
    <mergeCell ref="A27:C27"/>
    <mergeCell ref="N1:V1"/>
    <mergeCell ref="U15:U18"/>
    <mergeCell ref="V15:V18"/>
    <mergeCell ref="T15:T18"/>
    <mergeCell ref="P6:U6"/>
    <mergeCell ref="G17:G18"/>
  </mergeCells>
  <printOptions/>
  <pageMargins left="1.1811023622047245" right="0.5905511811023623" top="0.5905511811023623" bottom="0.5905511811023623" header="0.4330708661417323" footer="0.31496062992125984"/>
  <pageSetup fitToHeight="0" fitToWidth="1" horizontalDpi="600" verticalDpi="600" orientation="landscape" paperSize="9" scale="62" r:id="rId1"/>
  <headerFooter differentOddEven="1" differentFirst="1">
    <oddHeader>&amp;C&amp;"Times New Roman,обычный"&amp;9 3
&amp;R&amp;"Times New Roman,обычный"&amp;9Продовження додатка &amp;A</oddHeader>
    <evenHeader>&amp;C&amp;"Times New Roman,обычный"&amp;9 2&amp;R&amp;"Times New Roman,обычный"&amp;9Продовження додатка &amp;A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Бурова Наталія Володимирівна</dc:creator>
  <cp:keywords/>
  <dc:description/>
  <cp:lastModifiedBy>Intel</cp:lastModifiedBy>
  <cp:lastPrinted>2021-07-16T10:44:21Z</cp:lastPrinted>
  <dcterms:created xsi:type="dcterms:W3CDTF">2011-09-13T12:33:42Z</dcterms:created>
  <dcterms:modified xsi:type="dcterms:W3CDTF">2021-07-16T12:24:51Z</dcterms:modified>
  <cp:category/>
  <cp:version/>
  <cp:contentType/>
  <cp:contentStatus/>
</cp:coreProperties>
</file>